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30"/>
  </bookViews>
  <sheets>
    <sheet name="2011-2013 data" sheetId="1" r:id="rId1"/>
    <sheet name="2013 Monthly data" sheetId="3" r:id="rId2"/>
    <sheet name="2012Monthly data 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23" i="3" l="1"/>
  <c r="O22" i="3"/>
  <c r="O21" i="3"/>
  <c r="O20" i="3"/>
  <c r="O18" i="3"/>
  <c r="O17" i="3"/>
  <c r="O16" i="3"/>
  <c r="O14" i="3"/>
  <c r="O13" i="3"/>
  <c r="G12" i="3"/>
  <c r="E12" i="3"/>
  <c r="O12" i="3"/>
  <c r="O11" i="3"/>
  <c r="O10" i="3"/>
  <c r="N9" i="3"/>
  <c r="O9" i="3"/>
  <c r="O6" i="3"/>
  <c r="O5" i="3"/>
  <c r="O4" i="3"/>
  <c r="O3" i="3"/>
  <c r="O22" i="2"/>
  <c r="O21" i="2"/>
  <c r="O20" i="2"/>
  <c r="O19" i="2"/>
  <c r="O17" i="2"/>
  <c r="O16" i="2"/>
  <c r="O15" i="2"/>
  <c r="O13" i="2"/>
  <c r="O12" i="2"/>
  <c r="O11" i="2"/>
  <c r="O10" i="2"/>
  <c r="O9" i="2"/>
  <c r="O6" i="2"/>
  <c r="O5" i="2"/>
  <c r="O4" i="2"/>
  <c r="O3" i="2"/>
  <c r="E15" i="1"/>
  <c r="E5" i="1"/>
  <c r="E6" i="1"/>
  <c r="E7" i="1"/>
  <c r="E8" i="1"/>
  <c r="E9" i="1"/>
  <c r="E11" i="1"/>
  <c r="E12" i="1"/>
  <c r="E13" i="1"/>
  <c r="E14" i="1"/>
  <c r="E16" i="1"/>
  <c r="E17" i="1"/>
  <c r="E19" i="1"/>
  <c r="E20" i="1"/>
  <c r="E21" i="1"/>
  <c r="E23" i="1"/>
  <c r="E24" i="1"/>
  <c r="E25" i="1"/>
</calcChain>
</file>

<file path=xl/sharedStrings.xml><?xml version="1.0" encoding="utf-8"?>
<sst xmlns="http://schemas.openxmlformats.org/spreadsheetml/2006/main" count="106" uniqueCount="54">
  <si>
    <t xml:space="preserve">Gross sales - Tickets Tonight </t>
  </si>
  <si>
    <t>Gross sales - member products &amp; retail</t>
  </si>
  <si>
    <t>Total visitor parties served in person</t>
  </si>
  <si>
    <t>Experience Vancouver</t>
  </si>
  <si>
    <t>Stories in core markets</t>
  </si>
  <si>
    <t>n/a</t>
  </si>
  <si>
    <t xml:space="preserve">Corporate stories  </t>
  </si>
  <si>
    <t>Member engagement</t>
  </si>
  <si>
    <t xml:space="preserve">Marketing Communications &amp; Member Services </t>
  </si>
  <si>
    <t>Blog visits</t>
  </si>
  <si>
    <t>Corporate web visits</t>
  </si>
  <si>
    <t>Travel trade full-service leads</t>
  </si>
  <si>
    <t>Newly registered (incremental) Vancouver Specialists</t>
  </si>
  <si>
    <t>Database growth</t>
  </si>
  <si>
    <t>Consumer room nights generated from campaigns (Q1 only)</t>
  </si>
  <si>
    <t xml:space="preserve">Leisure Travel &amp; Digital Marketing </t>
  </si>
  <si>
    <t xml:space="preserve">Increase in city-wide days 2 years out (for 2016)  </t>
  </si>
  <si>
    <t>Conversion ratio definites/leads</t>
  </si>
  <si>
    <t>City-wides booked during the year for the future</t>
  </si>
  <si>
    <t>M&amp;C lead room-nights</t>
  </si>
  <si>
    <t>Room attendees (Out-of-town attendees requiring accommodation)</t>
  </si>
  <si>
    <t xml:space="preserve">M&amp;C future definite room-nights booked </t>
  </si>
  <si>
    <t>Meetings &amp; Conventions (M&amp;C) Sales</t>
  </si>
  <si>
    <t xml:space="preserve">2011-2013 Avg. </t>
  </si>
  <si>
    <t>2011 Actual</t>
  </si>
  <si>
    <t>2012 Actual</t>
  </si>
  <si>
    <t>2013 Actual</t>
  </si>
  <si>
    <t>Tourism Vancouver's Key Performance Indicators</t>
  </si>
  <si>
    <t>2013: Travel Trade ROI 68:1</t>
  </si>
  <si>
    <t>Fams and sites</t>
  </si>
  <si>
    <t>Tourism Vancouver's Key Performance Indicators - 2012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</si>
  <si>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</si>
  <si>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</si>
  <si>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</si>
  <si>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</si>
  <si>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</si>
  <si>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</si>
  <si>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</si>
  <si>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</si>
  <si>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</si>
  <si>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</si>
  <si>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</si>
  <si>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</si>
  <si>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</si>
  <si>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Citywides booked during the year for the future</t>
  </si>
  <si>
    <t xml:space="preserve">Consumer room nights generated from campaigns </t>
  </si>
  <si>
    <r>
      <t>Corporate web visits</t>
    </r>
    <r>
      <rPr>
        <vertAlign val="superscript"/>
        <sz val="10"/>
        <rFont val="Arial"/>
        <family val="2"/>
      </rPr>
      <t>1</t>
    </r>
  </si>
  <si>
    <t>Total volunteer hours</t>
  </si>
  <si>
    <t xml:space="preserve">Note: </t>
  </si>
  <si>
    <t>1. Includes Dine Out traffic as it was part of tourismvancouver.com. In 2013 a separate website was created for Dine Out.</t>
  </si>
  <si>
    <t xml:space="preserve">• For Meetings &amp; Conventions measures, data relates mostly to future years.
• Data is subject to change depending on new source information.
</t>
  </si>
  <si>
    <t>Tourism Vancouver's Key Performance Indicators - 2013</t>
  </si>
  <si>
    <t>Consumer room nights generated from campaigns</t>
  </si>
  <si>
    <t xml:space="preserve">Note:
• For Meetings &amp; Conventions measures, data relates mostly to future years.
• Data is subject to change depending on new source information.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</si>
</sst>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</numFmts>
  <fonts count="12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165" fontId="3" fillId="0" borderId="0" xfId="1" applyNumberFormat="1" applyFont="1" applyFill="1"/>
    <xf numFmtId="165" fontId="1" fillId="0" borderId="0" xfId="1" applyNumberFormat="1" applyFont="1" applyFill="1"/>
    <xf numFmtId="167" fontId="1" fillId="0" borderId="1" xfId="2" applyNumberFormat="1" applyFont="1" applyFill="1" applyBorder="1" applyAlignment="1">
      <alignment horizontal="right"/>
    </xf>
    <xf numFmtId="167" fontId="1" fillId="0" borderId="2" xfId="2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167" fontId="1" fillId="0" borderId="4" xfId="2" applyNumberFormat="1" applyFont="1" applyFill="1" applyBorder="1" applyAlignment="1">
      <alignment horizontal="right"/>
    </xf>
    <xf numFmtId="167" fontId="1" fillId="0" borderId="5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165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wrapText="1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165" fontId="1" fillId="0" borderId="16" xfId="0" applyNumberFormat="1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wrapText="1"/>
    </xf>
    <xf numFmtId="165" fontId="1" fillId="0" borderId="4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8" fontId="1" fillId="0" borderId="13" xfId="1" applyNumberFormat="1" applyFont="1" applyFill="1" applyBorder="1" applyAlignment="1">
      <alignment horizontal="right"/>
    </xf>
    <xf numFmtId="9" fontId="1" fillId="0" borderId="14" xfId="3" applyFont="1" applyFill="1" applyBorder="1" applyAlignment="1">
      <alignment horizontal="right"/>
    </xf>
    <xf numFmtId="165" fontId="1" fillId="0" borderId="14" xfId="1" applyNumberFormat="1" applyFont="1" applyFill="1" applyBorder="1" applyAlignment="1">
      <alignment horizontal="right"/>
    </xf>
    <xf numFmtId="0" fontId="1" fillId="0" borderId="15" xfId="0" applyFont="1" applyFill="1" applyBorder="1"/>
    <xf numFmtId="9" fontId="1" fillId="0" borderId="4" xfId="3" applyFont="1" applyFill="1" applyBorder="1" applyAlignment="1">
      <alignment horizontal="right"/>
    </xf>
    <xf numFmtId="9" fontId="1" fillId="0" borderId="5" xfId="3" applyFont="1" applyFill="1" applyBorder="1" applyAlignment="1">
      <alignment horizontal="right"/>
    </xf>
    <xf numFmtId="0" fontId="1" fillId="0" borderId="6" xfId="0" applyFont="1" applyFill="1" applyBorder="1"/>
    <xf numFmtId="165" fontId="1" fillId="0" borderId="4" xfId="1" applyNumberFormat="1" applyFont="1" applyFill="1" applyBorder="1" applyAlignment="1">
      <alignment horizontal="right"/>
    </xf>
    <xf numFmtId="165" fontId="1" fillId="0" borderId="16" xfId="1" applyNumberFormat="1" applyFont="1" applyFill="1" applyBorder="1" applyAlignment="1">
      <alignment horizontal="right"/>
    </xf>
    <xf numFmtId="165" fontId="1" fillId="0" borderId="17" xfId="1" applyNumberFormat="1" applyFont="1" applyFill="1" applyBorder="1" applyAlignment="1">
      <alignment horizontal="center"/>
    </xf>
    <xf numFmtId="165" fontId="1" fillId="0" borderId="19" xfId="1" applyNumberFormat="1" applyFont="1" applyFill="1" applyBorder="1" applyAlignment="1">
      <alignment horizontal="center"/>
    </xf>
    <xf numFmtId="0" fontId="1" fillId="0" borderId="20" xfId="0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65" fontId="4" fillId="2" borderId="22" xfId="1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6" fillId="0" borderId="0" xfId="0" applyFont="1" applyFill="1"/>
    <xf numFmtId="0" fontId="7" fillId="3" borderId="28" xfId="4" applyFont="1" applyFill="1" applyBorder="1" applyAlignment="1">
      <alignment horizontal="left" vertical="center"/>
    </xf>
    <xf numFmtId="0" fontId="7" fillId="3" borderId="27" xfId="4" applyFont="1" applyFill="1" applyBorder="1" applyAlignment="1">
      <alignment horizontal="left" vertical="center"/>
    </xf>
    <xf numFmtId="0" fontId="7" fillId="3" borderId="26" xfId="4" applyFont="1" applyFill="1" applyBorder="1" applyAlignment="1">
      <alignment horizontal="left" vertical="center"/>
    </xf>
    <xf numFmtId="0" fontId="6" fillId="0" borderId="0" xfId="4" applyFont="1" applyFill="1"/>
    <xf numFmtId="0" fontId="8" fillId="2" borderId="12" xfId="4" applyFont="1" applyFill="1" applyBorder="1" applyAlignment="1">
      <alignment wrapText="1"/>
    </xf>
    <xf numFmtId="165" fontId="5" fillId="2" borderId="25" xfId="1" applyNumberFormat="1" applyFont="1" applyFill="1" applyBorder="1" applyAlignment="1">
      <alignment horizontal="center" vertical="center"/>
    </xf>
    <xf numFmtId="165" fontId="5" fillId="2" borderId="24" xfId="1" applyNumberFormat="1" applyFont="1" applyFill="1" applyBorder="1" applyAlignment="1">
      <alignment horizontal="center" vertical="center"/>
    </xf>
    <xf numFmtId="0" fontId="1" fillId="0" borderId="0" xfId="4" applyFont="1" applyFill="1"/>
    <xf numFmtId="0" fontId="2" fillId="0" borderId="29" xfId="4" applyFont="1" applyFill="1" applyBorder="1"/>
    <xf numFmtId="165" fontId="2" fillId="0" borderId="8" xfId="1" applyNumberFormat="1" applyFont="1" applyFill="1" applyBorder="1" applyAlignment="1">
      <alignment vertical="center" wrapText="1"/>
    </xf>
    <xf numFmtId="165" fontId="2" fillId="0" borderId="7" xfId="1" applyNumberFormat="1" applyFont="1" applyFill="1" applyBorder="1" applyAlignment="1">
      <alignment vertical="center" wrapText="1"/>
    </xf>
    <xf numFmtId="0" fontId="2" fillId="0" borderId="0" xfId="4" applyFont="1" applyFill="1"/>
    <xf numFmtId="0" fontId="2" fillId="0" borderId="6" xfId="4" applyFont="1" applyFill="1" applyBorder="1" applyAlignment="1">
      <alignment wrapText="1"/>
    </xf>
    <xf numFmtId="165" fontId="2" fillId="0" borderId="5" xfId="1" applyNumberFormat="1" applyFont="1" applyFill="1" applyBorder="1" applyAlignment="1">
      <alignment vertical="center" wrapText="1"/>
    </xf>
    <xf numFmtId="165" fontId="2" fillId="0" borderId="30" xfId="1" applyNumberFormat="1" applyFont="1" applyFill="1" applyBorder="1" applyAlignment="1">
      <alignment vertical="center" wrapText="1"/>
    </xf>
    <xf numFmtId="165" fontId="2" fillId="0" borderId="31" xfId="1" applyNumberFormat="1" applyFont="1" applyFill="1" applyBorder="1" applyAlignment="1">
      <alignment vertical="center" wrapText="1"/>
    </xf>
    <xf numFmtId="165" fontId="2" fillId="0" borderId="17" xfId="1" applyNumberFormat="1" applyFont="1" applyFill="1" applyBorder="1" applyAlignment="1">
      <alignment vertical="center" wrapText="1"/>
    </xf>
    <xf numFmtId="165" fontId="2" fillId="0" borderId="16" xfId="1" applyNumberFormat="1" applyFont="1" applyFill="1" applyBorder="1" applyAlignment="1">
      <alignment vertical="center" wrapText="1"/>
    </xf>
    <xf numFmtId="0" fontId="2" fillId="0" borderId="30" xfId="4" applyFont="1" applyFill="1" applyBorder="1" applyAlignment="1">
      <alignment vertical="center" wrapText="1"/>
    </xf>
    <xf numFmtId="0" fontId="2" fillId="0" borderId="31" xfId="4" applyFont="1" applyFill="1" applyBorder="1" applyAlignment="1">
      <alignment vertical="center" wrapText="1"/>
    </xf>
    <xf numFmtId="0" fontId="2" fillId="0" borderId="6" xfId="4" applyFont="1" applyFill="1" applyBorder="1"/>
    <xf numFmtId="9" fontId="2" fillId="0" borderId="30" xfId="3" applyFont="1" applyFill="1" applyBorder="1" applyAlignment="1">
      <alignment vertical="center"/>
    </xf>
    <xf numFmtId="9" fontId="2" fillId="0" borderId="31" xfId="3" applyFont="1" applyFill="1" applyBorder="1" applyAlignment="1">
      <alignment vertical="center"/>
    </xf>
    <xf numFmtId="9" fontId="2" fillId="0" borderId="0" xfId="3" applyFont="1" applyFill="1"/>
    <xf numFmtId="0" fontId="8" fillId="2" borderId="23" xfId="4" applyFont="1" applyFill="1" applyBorder="1" applyAlignment="1"/>
    <xf numFmtId="0" fontId="5" fillId="2" borderId="32" xfId="4" applyFont="1" applyFill="1" applyBorder="1" applyAlignment="1">
      <alignment vertical="center" wrapText="1"/>
    </xf>
    <xf numFmtId="0" fontId="5" fillId="2" borderId="33" xfId="4" applyFont="1" applyFill="1" applyBorder="1" applyAlignment="1">
      <alignment vertical="center" wrapText="1"/>
    </xf>
    <xf numFmtId="165" fontId="2" fillId="4" borderId="30" xfId="1" applyNumberFormat="1" applyFont="1" applyFill="1" applyBorder="1" applyAlignment="1">
      <alignment vertical="center" wrapText="1"/>
    </xf>
    <xf numFmtId="165" fontId="2" fillId="4" borderId="34" xfId="1" applyNumberFormat="1" applyFont="1" applyFill="1" applyBorder="1" applyAlignment="1">
      <alignment vertical="center" wrapText="1"/>
    </xf>
    <xf numFmtId="165" fontId="2" fillId="4" borderId="31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vertical="center" wrapText="1"/>
    </xf>
    <xf numFmtId="0" fontId="2" fillId="0" borderId="18" xfId="4" applyFont="1" applyFill="1" applyBorder="1" applyAlignment="1">
      <alignment wrapText="1"/>
    </xf>
    <xf numFmtId="165" fontId="2" fillId="0" borderId="35" xfId="1" applyNumberFormat="1" applyFont="1" applyFill="1" applyBorder="1" applyAlignment="1">
      <alignment vertical="center" wrapText="1"/>
    </xf>
    <xf numFmtId="0" fontId="2" fillId="0" borderId="9" xfId="4" applyFont="1" applyFill="1" applyBorder="1" applyAlignment="1">
      <alignment wrapText="1"/>
    </xf>
    <xf numFmtId="165" fontId="2" fillId="0" borderId="36" xfId="1" applyNumberFormat="1" applyFont="1" applyFill="1" applyBorder="1" applyAlignment="1">
      <alignment vertical="center" wrapText="1"/>
    </xf>
    <xf numFmtId="165" fontId="2" fillId="0" borderId="37" xfId="1" applyNumberFormat="1" applyFont="1" applyFill="1" applyBorder="1" applyAlignment="1">
      <alignment vertical="center" wrapText="1"/>
    </xf>
    <xf numFmtId="165" fontId="2" fillId="0" borderId="38" xfId="1" applyNumberFormat="1" applyFont="1" applyFill="1" applyBorder="1" applyAlignment="1">
      <alignment vertical="center" wrapText="1"/>
    </xf>
    <xf numFmtId="167" fontId="2" fillId="0" borderId="5" xfId="2" applyNumberFormat="1" applyFont="1" applyFill="1" applyBorder="1" applyAlignment="1">
      <alignment horizontal="right" vertical="center"/>
    </xf>
    <xf numFmtId="167" fontId="2" fillId="0" borderId="4" xfId="2" applyNumberFormat="1" applyFont="1" applyFill="1" applyBorder="1" applyAlignment="1">
      <alignment horizontal="right" vertical="center"/>
    </xf>
    <xf numFmtId="0" fontId="2" fillId="0" borderId="3" xfId="4" applyFont="1" applyFill="1" applyBorder="1" applyAlignment="1">
      <alignment wrapText="1"/>
    </xf>
    <xf numFmtId="167" fontId="2" fillId="0" borderId="2" xfId="2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 applyAlignment="1">
      <alignment horizontal="right" vertical="center"/>
    </xf>
    <xf numFmtId="0" fontId="10" fillId="0" borderId="0" xfId="4" applyFont="1" applyFill="1"/>
    <xf numFmtId="0" fontId="11" fillId="0" borderId="0" xfId="4" applyFont="1" applyAlignment="1">
      <alignment horizontal="left" vertical="top" wrapText="1" readingOrder="1"/>
    </xf>
    <xf numFmtId="165" fontId="2" fillId="0" borderId="0" xfId="4" applyNumberFormat="1" applyFont="1" applyFill="1"/>
    <xf numFmtId="165" fontId="2" fillId="0" borderId="30" xfId="1" applyNumberFormat="1" applyFont="1" applyFill="1" applyBorder="1" applyAlignment="1">
      <alignment vertical="center"/>
    </xf>
    <xf numFmtId="165" fontId="2" fillId="0" borderId="31" xfId="1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horizontal="right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1" fillId="0" borderId="0" xfId="4" applyFont="1" applyAlignment="1">
      <alignment horizontal="left" vertical="top" wrapText="1" readingOrder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ouglas/AppData/Local/Box/Box%20Edit/Documents/15865609571/temp/KPIs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Monthly data"/>
      <sheetName val="2013 Monthly data"/>
      <sheetName val="2012Monthly data "/>
      <sheetName val="Definitions"/>
    </sheetNames>
    <sheetDataSet>
      <sheetData sheetId="0"/>
      <sheetData sheetId="1"/>
      <sheetData sheetId="2">
        <row r="13">
          <cell r="C13">
            <v>91225</v>
          </cell>
          <cell r="D13">
            <v>93911</v>
          </cell>
          <cell r="E13">
            <v>116792</v>
          </cell>
          <cell r="F13">
            <v>113990</v>
          </cell>
          <cell r="G13">
            <v>132190</v>
          </cell>
          <cell r="H13">
            <v>140333</v>
          </cell>
          <cell r="I13">
            <v>158772</v>
          </cell>
          <cell r="J13">
            <v>133313</v>
          </cell>
          <cell r="K13">
            <v>114493</v>
          </cell>
          <cell r="L13">
            <v>119359</v>
          </cell>
          <cell r="M13">
            <v>123560</v>
          </cell>
          <cell r="N13">
            <v>131775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zoomScale="110" zoomScaleNormal="110" zoomScalePageLayoutView="110" workbookViewId="0">
      <selection activeCell="G7" sqref="G7"/>
    </sheetView>
  </sheetViews>
  <sheetFormatPr defaultColWidth="9.140625" defaultRowHeight="15" x14ac:dyDescent="0.25"/>
  <cols>
    <col min="1" max="1" width="45" style="1" customWidth="1"/>
    <col min="2" max="2" width="14.28515625" style="4" customWidth="1"/>
    <col min="3" max="3" width="15.28515625" style="3" customWidth="1"/>
    <col min="4" max="4" width="14.42578125" style="2" customWidth="1"/>
    <col min="5" max="5" width="13.42578125" style="2" customWidth="1"/>
    <col min="6" max="16384" width="9.140625" style="1"/>
  </cols>
  <sheetData>
    <row r="1" spans="1:5" s="46" customFormat="1" ht="31.5" customHeight="1" x14ac:dyDescent="0.2">
      <c r="A1" s="95" t="s">
        <v>27</v>
      </c>
      <c r="B1" s="96"/>
      <c r="C1" s="96"/>
      <c r="D1" s="96"/>
      <c r="E1" s="97"/>
    </row>
    <row r="2" spans="1:5" ht="30.75" customHeight="1" thickBot="1" x14ac:dyDescent="0.25">
      <c r="A2" s="45"/>
      <c r="B2" s="44" t="s">
        <v>26</v>
      </c>
      <c r="C2" s="44" t="s">
        <v>25</v>
      </c>
      <c r="D2" s="43" t="s">
        <v>24</v>
      </c>
      <c r="E2" s="42" t="s">
        <v>23</v>
      </c>
    </row>
    <row r="3" spans="1:5" ht="30.75" customHeight="1" thickTop="1" thickBot="1" x14ac:dyDescent="0.3">
      <c r="A3" s="41" t="s">
        <v>22</v>
      </c>
      <c r="B3" s="40"/>
      <c r="C3" s="40"/>
      <c r="D3" s="39"/>
      <c r="E3" s="38"/>
    </row>
    <row r="4" spans="1:5" ht="19.5" customHeight="1" thickTop="1" x14ac:dyDescent="0.2">
      <c r="A4" s="37" t="s">
        <v>21</v>
      </c>
      <c r="B4" s="35">
        <v>334424</v>
      </c>
      <c r="C4" s="36">
        <v>248201</v>
      </c>
      <c r="D4" s="35">
        <v>283129</v>
      </c>
      <c r="E4" s="34">
        <v>288584.66666666669</v>
      </c>
    </row>
    <row r="5" spans="1:5" ht="30" customHeight="1" x14ac:dyDescent="0.2">
      <c r="A5" s="10" t="s">
        <v>20</v>
      </c>
      <c r="B5" s="25">
        <v>192981</v>
      </c>
      <c r="C5" s="25">
        <v>108477</v>
      </c>
      <c r="D5" s="25">
        <v>124532</v>
      </c>
      <c r="E5" s="33">
        <f>(B5+C5+D5)/3</f>
        <v>141996.66666666666</v>
      </c>
    </row>
    <row r="6" spans="1:5" ht="19.5" customHeight="1" x14ac:dyDescent="0.2">
      <c r="A6" s="10" t="s">
        <v>19</v>
      </c>
      <c r="B6" s="25">
        <v>1038865</v>
      </c>
      <c r="C6" s="25">
        <v>875205</v>
      </c>
      <c r="D6" s="25">
        <v>1219186</v>
      </c>
      <c r="E6" s="24">
        <f>(B6+C6+D6)/3</f>
        <v>1044418.6666666666</v>
      </c>
    </row>
    <row r="7" spans="1:5" ht="19.5" customHeight="1" x14ac:dyDescent="0.2">
      <c r="A7" s="10" t="s">
        <v>18</v>
      </c>
      <c r="B7" s="25">
        <v>23</v>
      </c>
      <c r="C7" s="25">
        <v>23</v>
      </c>
      <c r="D7" s="25">
        <v>17</v>
      </c>
      <c r="E7" s="24">
        <f>(B7+C7+D7)/3</f>
        <v>21</v>
      </c>
    </row>
    <row r="8" spans="1:5" ht="19.5" customHeight="1" x14ac:dyDescent="0.2">
      <c r="A8" s="32" t="s">
        <v>17</v>
      </c>
      <c r="B8" s="31">
        <v>0.43</v>
      </c>
      <c r="C8" s="31">
        <v>0.48</v>
      </c>
      <c r="D8" s="31">
        <v>0.42</v>
      </c>
      <c r="E8" s="30">
        <f>(B8+C8+D8)/3</f>
        <v>0.4433333333333333</v>
      </c>
    </row>
    <row r="9" spans="1:5" ht="22.5" customHeight="1" thickBot="1" x14ac:dyDescent="0.25">
      <c r="A9" s="29" t="s">
        <v>16</v>
      </c>
      <c r="B9" s="28">
        <v>23</v>
      </c>
      <c r="C9" s="28">
        <v>32</v>
      </c>
      <c r="D9" s="27" t="s">
        <v>5</v>
      </c>
      <c r="E9" s="26">
        <f>(B9+C9)/2</f>
        <v>27.5</v>
      </c>
    </row>
    <row r="10" spans="1:5" ht="30.75" customHeight="1" thickBot="1" x14ac:dyDescent="0.3">
      <c r="A10" s="17" t="s">
        <v>15</v>
      </c>
      <c r="B10" s="16"/>
      <c r="C10" s="16"/>
      <c r="D10" s="15"/>
      <c r="E10" s="14"/>
    </row>
    <row r="11" spans="1:5" ht="29.25" customHeight="1" thickTop="1" x14ac:dyDescent="0.2">
      <c r="A11" s="10" t="s">
        <v>14</v>
      </c>
      <c r="B11" s="22">
        <v>982</v>
      </c>
      <c r="C11" s="22">
        <v>1539</v>
      </c>
      <c r="D11" s="22">
        <v>1930</v>
      </c>
      <c r="E11" s="21">
        <f>(B11+C11+D11)/3</f>
        <v>1483.6666666666667</v>
      </c>
    </row>
    <row r="12" spans="1:5" ht="19.5" customHeight="1" x14ac:dyDescent="0.2">
      <c r="A12" s="10" t="s">
        <v>13</v>
      </c>
      <c r="B12" s="25">
        <v>139378</v>
      </c>
      <c r="C12" s="25">
        <v>137571</v>
      </c>
      <c r="D12" s="25">
        <v>128147</v>
      </c>
      <c r="E12" s="24">
        <f>(B12+C12+D12)/3</f>
        <v>135032</v>
      </c>
    </row>
    <row r="13" spans="1:5" ht="27" customHeight="1" x14ac:dyDescent="0.2">
      <c r="A13" s="10" t="s">
        <v>12</v>
      </c>
      <c r="B13" s="25">
        <v>1499</v>
      </c>
      <c r="C13" s="25">
        <v>1223</v>
      </c>
      <c r="D13" s="25">
        <v>907</v>
      </c>
      <c r="E13" s="24">
        <f>(B13+C13)/2</f>
        <v>1361</v>
      </c>
    </row>
    <row r="14" spans="1:5" ht="19.5" customHeight="1" x14ac:dyDescent="0.2">
      <c r="A14" s="10" t="s">
        <v>11</v>
      </c>
      <c r="B14" s="25">
        <v>1366</v>
      </c>
      <c r="C14" s="25">
        <v>1207</v>
      </c>
      <c r="D14" s="25">
        <v>1119</v>
      </c>
      <c r="E14" s="24">
        <f>(B14+C14+D14)/3</f>
        <v>1230.6666666666667</v>
      </c>
    </row>
    <row r="15" spans="1:5" ht="19.5" customHeight="1" x14ac:dyDescent="0.2">
      <c r="A15" s="10" t="s">
        <v>29</v>
      </c>
      <c r="B15" s="25">
        <v>85</v>
      </c>
      <c r="C15" s="25">
        <v>77</v>
      </c>
      <c r="D15" s="25">
        <v>66</v>
      </c>
      <c r="E15" s="24">
        <f>(B15+C15+D15)/3</f>
        <v>76</v>
      </c>
    </row>
    <row r="16" spans="1:5" ht="19.5" customHeight="1" x14ac:dyDescent="0.2">
      <c r="A16" s="10" t="s">
        <v>10</v>
      </c>
      <c r="B16" s="25">
        <v>2869311</v>
      </c>
      <c r="C16" s="25">
        <v>2630276</v>
      </c>
      <c r="D16" s="25">
        <v>2507639</v>
      </c>
      <c r="E16" s="24">
        <f>(B16+C16+D16)/3</f>
        <v>2669075.3333333335</v>
      </c>
    </row>
    <row r="17" spans="1:5" ht="19.5" customHeight="1" thickBot="1" x14ac:dyDescent="0.25">
      <c r="A17" s="20" t="s">
        <v>9</v>
      </c>
      <c r="B17" s="19">
        <v>1731589</v>
      </c>
      <c r="C17" s="19">
        <v>1469713</v>
      </c>
      <c r="D17" s="19">
        <v>813309</v>
      </c>
      <c r="E17" s="18">
        <f>(B17+C17+D17)/3</f>
        <v>1338203.6666666667</v>
      </c>
    </row>
    <row r="18" spans="1:5" ht="30.75" customHeight="1" thickBot="1" x14ac:dyDescent="0.3">
      <c r="A18" s="17" t="s">
        <v>8</v>
      </c>
      <c r="B18" s="16"/>
      <c r="C18" s="16"/>
      <c r="D18" s="15"/>
      <c r="E18" s="14"/>
    </row>
    <row r="19" spans="1:5" ht="19.5" customHeight="1" thickTop="1" x14ac:dyDescent="0.2">
      <c r="A19" s="13" t="s">
        <v>7</v>
      </c>
      <c r="B19" s="12">
        <v>5129</v>
      </c>
      <c r="C19" s="12">
        <v>4766</v>
      </c>
      <c r="D19" s="12">
        <v>4312</v>
      </c>
      <c r="E19" s="11">
        <f>(B19+C19+D19)/3</f>
        <v>4735.666666666667</v>
      </c>
    </row>
    <row r="20" spans="1:5" ht="19.5" customHeight="1" x14ac:dyDescent="0.2">
      <c r="A20" s="23" t="s">
        <v>6</v>
      </c>
      <c r="B20" s="22">
        <v>554</v>
      </c>
      <c r="C20" s="22">
        <v>361</v>
      </c>
      <c r="D20" s="22" t="s">
        <v>5</v>
      </c>
      <c r="E20" s="21">
        <f>B20</f>
        <v>554</v>
      </c>
    </row>
    <row r="21" spans="1:5" ht="19.5" customHeight="1" thickBot="1" x14ac:dyDescent="0.25">
      <c r="A21" s="20" t="s">
        <v>4</v>
      </c>
      <c r="B21" s="19">
        <v>1482</v>
      </c>
      <c r="C21" s="19">
        <v>1560</v>
      </c>
      <c r="D21" s="19">
        <v>1490</v>
      </c>
      <c r="E21" s="18">
        <f>(B21+C21+D21)/3</f>
        <v>1510.6666666666667</v>
      </c>
    </row>
    <row r="22" spans="1:5" ht="30.75" customHeight="1" thickBot="1" x14ac:dyDescent="0.3">
      <c r="A22" s="17" t="s">
        <v>3</v>
      </c>
      <c r="B22" s="16"/>
      <c r="C22" s="16"/>
      <c r="D22" s="15"/>
      <c r="E22" s="14"/>
    </row>
    <row r="23" spans="1:5" ht="19.5" customHeight="1" thickTop="1" x14ac:dyDescent="0.2">
      <c r="A23" s="13" t="s">
        <v>2</v>
      </c>
      <c r="B23" s="12">
        <v>145862</v>
      </c>
      <c r="C23" s="12">
        <v>146786</v>
      </c>
      <c r="D23" s="12">
        <v>126965</v>
      </c>
      <c r="E23" s="11">
        <f>(B23+C23+D23)/3</f>
        <v>139871</v>
      </c>
    </row>
    <row r="24" spans="1:5" ht="19.5" customHeight="1" x14ac:dyDescent="0.2">
      <c r="A24" s="10" t="s">
        <v>1</v>
      </c>
      <c r="B24" s="9">
        <v>2351700</v>
      </c>
      <c r="C24" s="9">
        <v>2722679</v>
      </c>
      <c r="D24" s="9">
        <v>2886413</v>
      </c>
      <c r="E24" s="8">
        <f>(B24+C24+D24)/3</f>
        <v>2653597.3333333335</v>
      </c>
    </row>
    <row r="25" spans="1:5" ht="19.5" customHeight="1" thickBot="1" x14ac:dyDescent="0.25">
      <c r="A25" s="7" t="s">
        <v>0</v>
      </c>
      <c r="B25" s="6">
        <v>2577473</v>
      </c>
      <c r="C25" s="6">
        <v>3493343</v>
      </c>
      <c r="D25" s="6">
        <v>2518026</v>
      </c>
      <c r="E25" s="5">
        <f>(B25+C25+D25)/3</f>
        <v>2862947.3333333335</v>
      </c>
    </row>
    <row r="27" spans="1:5" hidden="1" x14ac:dyDescent="0.25">
      <c r="A27" s="1" t="s">
        <v>28</v>
      </c>
    </row>
  </sheetData>
  <mergeCells count="1">
    <mergeCell ref="A1:E1"/>
  </mergeCells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showGridLines="0" zoomScaleNormal="100" zoomScalePageLayoutView="110" workbookViewId="0">
      <pane xSplit="2" ySplit="2" topLeftCell="C3" activePane="bottomRight" state="frozen"/>
      <selection activeCell="B26" sqref="B26:M29"/>
      <selection pane="topRight" activeCell="B26" sqref="B26:M29"/>
      <selection pane="bottomLeft" activeCell="B26" sqref="B26:M29"/>
      <selection pane="bottomRight" activeCell="B5" sqref="B5"/>
    </sheetView>
  </sheetViews>
  <sheetFormatPr defaultColWidth="9.140625" defaultRowHeight="14.25" x14ac:dyDescent="0.2"/>
  <cols>
    <col min="1" max="1" width="2.28515625" style="54" customWidth="1"/>
    <col min="2" max="2" width="33.5703125" style="54" customWidth="1"/>
    <col min="3" max="14" width="9.7109375" style="54" customWidth="1"/>
    <col min="15" max="15" width="11" style="54" customWidth="1"/>
    <col min="16" max="16384" width="9.140625" style="54"/>
  </cols>
  <sheetData>
    <row r="1" spans="2:16" s="50" customFormat="1" ht="31.5" customHeight="1" x14ac:dyDescent="0.2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2:16" ht="39.75" customHeight="1" thickBot="1" x14ac:dyDescent="0.3">
      <c r="B2" s="51" t="s">
        <v>22</v>
      </c>
      <c r="C2" s="52" t="s">
        <v>31</v>
      </c>
      <c r="D2" s="52" t="s">
        <v>32</v>
      </c>
      <c r="E2" s="52" t="s">
        <v>33</v>
      </c>
      <c r="F2" s="52" t="s">
        <v>34</v>
      </c>
      <c r="G2" s="52" t="s">
        <v>35</v>
      </c>
      <c r="H2" s="52" t="s">
        <v>36</v>
      </c>
      <c r="I2" s="52" t="s">
        <v>37</v>
      </c>
      <c r="J2" s="52" t="s">
        <v>38</v>
      </c>
      <c r="K2" s="52" t="s">
        <v>39</v>
      </c>
      <c r="L2" s="52" t="s">
        <v>40</v>
      </c>
      <c r="M2" s="52" t="s">
        <v>41</v>
      </c>
      <c r="N2" s="52" t="s">
        <v>42</v>
      </c>
      <c r="O2" s="53" t="s">
        <v>43</v>
      </c>
    </row>
    <row r="3" spans="2:16" s="58" customFormat="1" ht="19.5" customHeight="1" thickTop="1" x14ac:dyDescent="0.2">
      <c r="B3" s="55" t="s">
        <v>21</v>
      </c>
      <c r="C3" s="56">
        <v>9881</v>
      </c>
      <c r="D3" s="56">
        <v>14839</v>
      </c>
      <c r="E3" s="56">
        <v>5884</v>
      </c>
      <c r="F3" s="56">
        <v>16015</v>
      </c>
      <c r="G3" s="56">
        <v>11128</v>
      </c>
      <c r="H3" s="56">
        <v>37438</v>
      </c>
      <c r="I3" s="56">
        <v>39044</v>
      </c>
      <c r="J3" s="56">
        <v>10568</v>
      </c>
      <c r="K3" s="56">
        <v>26116</v>
      </c>
      <c r="L3" s="56">
        <v>20242</v>
      </c>
      <c r="M3" s="56">
        <v>15930</v>
      </c>
      <c r="N3" s="56">
        <v>127339</v>
      </c>
      <c r="O3" s="57">
        <f>SUM(C3:N3)</f>
        <v>334424</v>
      </c>
    </row>
    <row r="4" spans="2:16" s="58" customFormat="1" ht="32.25" customHeight="1" x14ac:dyDescent="0.2">
      <c r="B4" s="59" t="s">
        <v>20</v>
      </c>
      <c r="C4" s="61">
        <v>5044</v>
      </c>
      <c r="D4" s="61">
        <v>5278</v>
      </c>
      <c r="E4" s="61">
        <v>1976</v>
      </c>
      <c r="F4" s="61">
        <v>4997</v>
      </c>
      <c r="G4" s="61">
        <v>7804</v>
      </c>
      <c r="H4" s="61">
        <v>12367</v>
      </c>
      <c r="I4" s="61">
        <v>11893</v>
      </c>
      <c r="J4" s="61">
        <v>21921</v>
      </c>
      <c r="K4" s="61">
        <v>27602</v>
      </c>
      <c r="L4" s="61">
        <v>8140</v>
      </c>
      <c r="M4" s="61">
        <v>7311</v>
      </c>
      <c r="N4" s="61">
        <v>78648</v>
      </c>
      <c r="O4" s="62">
        <f t="shared" ref="O4:O6" si="0">SUM(C4:N4)</f>
        <v>192981</v>
      </c>
      <c r="P4" s="91"/>
    </row>
    <row r="5" spans="2:16" s="58" customFormat="1" ht="19.5" customHeight="1" x14ac:dyDescent="0.2">
      <c r="B5" s="59" t="s">
        <v>19</v>
      </c>
      <c r="C5" s="61">
        <v>101279</v>
      </c>
      <c r="D5" s="61">
        <v>111961</v>
      </c>
      <c r="E5" s="61">
        <v>70477</v>
      </c>
      <c r="F5" s="61">
        <v>128078</v>
      </c>
      <c r="G5" s="61">
        <v>82529</v>
      </c>
      <c r="H5" s="61">
        <v>59261</v>
      </c>
      <c r="I5" s="61">
        <v>106563</v>
      </c>
      <c r="J5" s="61">
        <v>90619</v>
      </c>
      <c r="K5" s="61">
        <v>72529</v>
      </c>
      <c r="L5" s="61">
        <v>93827</v>
      </c>
      <c r="M5" s="61">
        <v>71388</v>
      </c>
      <c r="N5" s="61">
        <v>50354</v>
      </c>
      <c r="O5" s="62">
        <f t="shared" si="0"/>
        <v>1038865</v>
      </c>
    </row>
    <row r="6" spans="2:16" s="58" customFormat="1" ht="29.25" customHeight="1" x14ac:dyDescent="0.2">
      <c r="B6" s="59" t="s">
        <v>44</v>
      </c>
      <c r="C6" s="65">
        <v>0</v>
      </c>
      <c r="D6" s="65">
        <v>2</v>
      </c>
      <c r="E6" s="65">
        <v>0</v>
      </c>
      <c r="F6" s="65">
        <v>0</v>
      </c>
      <c r="G6" s="65">
        <v>1</v>
      </c>
      <c r="H6" s="65">
        <v>1</v>
      </c>
      <c r="I6" s="65">
        <v>2</v>
      </c>
      <c r="J6" s="65">
        <v>1</v>
      </c>
      <c r="K6" s="65">
        <v>3</v>
      </c>
      <c r="L6" s="65">
        <v>1</v>
      </c>
      <c r="M6" s="65">
        <v>1</v>
      </c>
      <c r="N6" s="65">
        <v>11</v>
      </c>
      <c r="O6" s="66">
        <f t="shared" si="0"/>
        <v>23</v>
      </c>
    </row>
    <row r="7" spans="2:16" s="58" customFormat="1" ht="19.5" customHeight="1" thickBot="1" x14ac:dyDescent="0.25">
      <c r="B7" s="67" t="s">
        <v>17</v>
      </c>
      <c r="C7" s="68">
        <v>0.28999999999999998</v>
      </c>
      <c r="D7" s="68">
        <v>0.22</v>
      </c>
      <c r="E7" s="68">
        <v>0.36</v>
      </c>
      <c r="F7" s="68">
        <v>0.48</v>
      </c>
      <c r="G7" s="68">
        <v>0.5</v>
      </c>
      <c r="H7" s="68">
        <v>0.43</v>
      </c>
      <c r="I7" s="68">
        <v>0.37</v>
      </c>
      <c r="J7" s="68">
        <v>0.43</v>
      </c>
      <c r="K7" s="68">
        <v>0.53</v>
      </c>
      <c r="L7" s="68">
        <v>0.33</v>
      </c>
      <c r="M7" s="68">
        <v>0.33</v>
      </c>
      <c r="N7" s="68">
        <v>1.18</v>
      </c>
      <c r="O7" s="69">
        <v>0.43</v>
      </c>
      <c r="P7" s="70"/>
    </row>
    <row r="8" spans="2:16" s="58" customFormat="1" ht="30.75" customHeight="1" thickBot="1" x14ac:dyDescent="0.3">
      <c r="B8" s="71" t="s">
        <v>15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2:16" s="58" customFormat="1" ht="31.5" customHeight="1" thickTop="1" x14ac:dyDescent="0.2">
      <c r="B9" s="80" t="s">
        <v>52</v>
      </c>
      <c r="C9" s="77">
        <v>582</v>
      </c>
      <c r="D9" s="77">
        <v>189</v>
      </c>
      <c r="E9" s="77">
        <v>211</v>
      </c>
      <c r="F9" s="77">
        <v>276</v>
      </c>
      <c r="G9" s="77">
        <v>331</v>
      </c>
      <c r="H9" s="77">
        <v>297</v>
      </c>
      <c r="I9" s="77">
        <v>410</v>
      </c>
      <c r="J9" s="77">
        <v>281</v>
      </c>
      <c r="K9" s="77">
        <v>154</v>
      </c>
      <c r="L9" s="77">
        <v>90</v>
      </c>
      <c r="M9" s="77">
        <v>153</v>
      </c>
      <c r="N9" s="77">
        <f>131+3</f>
        <v>134</v>
      </c>
      <c r="O9" s="79">
        <f>SUM(C9:N9)</f>
        <v>3108</v>
      </c>
    </row>
    <row r="10" spans="2:16" s="58" customFormat="1" ht="27.75" customHeight="1" x14ac:dyDescent="0.2">
      <c r="B10" s="59" t="s">
        <v>12</v>
      </c>
      <c r="C10" s="61">
        <v>102</v>
      </c>
      <c r="D10" s="61">
        <v>151</v>
      </c>
      <c r="E10" s="61">
        <v>242</v>
      </c>
      <c r="F10" s="61">
        <v>181</v>
      </c>
      <c r="G10" s="61">
        <v>75</v>
      </c>
      <c r="H10" s="61">
        <v>63</v>
      </c>
      <c r="I10" s="61">
        <v>60</v>
      </c>
      <c r="J10" s="61">
        <v>99</v>
      </c>
      <c r="K10" s="61">
        <v>65</v>
      </c>
      <c r="L10" s="61">
        <v>70</v>
      </c>
      <c r="M10" s="61">
        <v>131</v>
      </c>
      <c r="N10" s="61">
        <v>260</v>
      </c>
      <c r="O10" s="62">
        <f>SUM(C10:N10)</f>
        <v>1499</v>
      </c>
    </row>
    <row r="11" spans="2:16" s="58" customFormat="1" ht="19.5" customHeight="1" x14ac:dyDescent="0.2">
      <c r="B11" s="59" t="s">
        <v>11</v>
      </c>
      <c r="C11" s="61">
        <v>67</v>
      </c>
      <c r="D11" s="77">
        <v>189</v>
      </c>
      <c r="E11" s="61">
        <v>101</v>
      </c>
      <c r="F11" s="61">
        <v>172</v>
      </c>
      <c r="G11" s="61">
        <v>116</v>
      </c>
      <c r="H11" s="61">
        <v>140</v>
      </c>
      <c r="I11" s="61">
        <v>200</v>
      </c>
      <c r="J11" s="61">
        <v>37</v>
      </c>
      <c r="K11" s="61">
        <v>47</v>
      </c>
      <c r="L11" s="61">
        <v>8</v>
      </c>
      <c r="M11" s="61">
        <v>95</v>
      </c>
      <c r="N11" s="61">
        <v>194</v>
      </c>
      <c r="O11" s="62">
        <f>SUM(C11:N11)</f>
        <v>1366</v>
      </c>
    </row>
    <row r="12" spans="2:16" s="58" customFormat="1" ht="19.5" customHeight="1" x14ac:dyDescent="0.2">
      <c r="B12" s="59" t="s">
        <v>29</v>
      </c>
      <c r="C12" s="74">
        <v>0</v>
      </c>
      <c r="D12" s="75">
        <v>1</v>
      </c>
      <c r="E12" s="74">
        <f>4+2</f>
        <v>6</v>
      </c>
      <c r="F12" s="74">
        <v>4</v>
      </c>
      <c r="G12" s="74">
        <f>9+1</f>
        <v>10</v>
      </c>
      <c r="H12" s="74">
        <v>25</v>
      </c>
      <c r="I12" s="74">
        <v>0</v>
      </c>
      <c r="J12" s="74">
        <v>2</v>
      </c>
      <c r="K12" s="74">
        <v>13</v>
      </c>
      <c r="L12" s="74">
        <v>4</v>
      </c>
      <c r="M12" s="74">
        <v>9</v>
      </c>
      <c r="N12" s="74">
        <v>11</v>
      </c>
      <c r="O12" s="62">
        <f>SUM(C12:N12)</f>
        <v>85</v>
      </c>
    </row>
    <row r="13" spans="2:16" s="58" customFormat="1" ht="19.5" customHeight="1" x14ac:dyDescent="0.2">
      <c r="B13" s="59" t="s">
        <v>10</v>
      </c>
      <c r="C13" s="61">
        <v>342225</v>
      </c>
      <c r="D13" s="77">
        <v>203226</v>
      </c>
      <c r="E13" s="61">
        <v>307161</v>
      </c>
      <c r="F13" s="61">
        <v>233863</v>
      </c>
      <c r="G13" s="61">
        <v>263409</v>
      </c>
      <c r="H13" s="61">
        <v>296081</v>
      </c>
      <c r="I13" s="61">
        <v>341667</v>
      </c>
      <c r="J13" s="61">
        <v>296944</v>
      </c>
      <c r="K13" s="61">
        <v>204333</v>
      </c>
      <c r="L13" s="61">
        <v>180803</v>
      </c>
      <c r="M13" s="61">
        <v>175164</v>
      </c>
      <c r="N13" s="61">
        <v>154786</v>
      </c>
      <c r="O13" s="62">
        <f>SUM(C13:N13)</f>
        <v>2999662</v>
      </c>
    </row>
    <row r="14" spans="2:16" s="58" customFormat="1" ht="19.5" customHeight="1" thickBot="1" x14ac:dyDescent="0.25">
      <c r="B14" s="67" t="s">
        <v>9</v>
      </c>
      <c r="C14" s="92">
        <v>124712</v>
      </c>
      <c r="D14" s="92">
        <v>127076</v>
      </c>
      <c r="E14" s="92">
        <v>129210</v>
      </c>
      <c r="F14" s="92">
        <v>112058</v>
      </c>
      <c r="G14" s="92">
        <v>125576</v>
      </c>
      <c r="H14" s="92">
        <v>137782</v>
      </c>
      <c r="I14" s="92">
        <v>190860</v>
      </c>
      <c r="J14" s="92">
        <v>182635</v>
      </c>
      <c r="K14" s="92">
        <v>138327</v>
      </c>
      <c r="L14" s="92">
        <v>125510</v>
      </c>
      <c r="M14" s="92">
        <v>150074</v>
      </c>
      <c r="N14" s="92">
        <v>187769</v>
      </c>
      <c r="O14" s="93">
        <f>SUM('[1]2012Monthly data '!C13:N13)</f>
        <v>1469713</v>
      </c>
      <c r="P14" s="70"/>
    </row>
    <row r="15" spans="2:16" s="58" customFormat="1" ht="33" customHeight="1" thickBot="1" x14ac:dyDescent="0.3">
      <c r="B15" s="71" t="s">
        <v>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2:16" s="58" customFormat="1" ht="19.5" customHeight="1" thickTop="1" x14ac:dyDescent="0.2">
      <c r="B16" s="80" t="s">
        <v>7</v>
      </c>
      <c r="C16" s="81">
        <v>652</v>
      </c>
      <c r="D16" s="81">
        <v>89</v>
      </c>
      <c r="E16" s="81">
        <v>173</v>
      </c>
      <c r="F16" s="81">
        <v>828</v>
      </c>
      <c r="G16" s="81">
        <v>147</v>
      </c>
      <c r="H16" s="81">
        <v>462</v>
      </c>
      <c r="I16" s="81">
        <v>268</v>
      </c>
      <c r="J16" s="81">
        <v>178</v>
      </c>
      <c r="K16" s="81">
        <v>181</v>
      </c>
      <c r="L16" s="81">
        <v>1250</v>
      </c>
      <c r="M16" s="81">
        <v>149</v>
      </c>
      <c r="N16" s="81">
        <v>752</v>
      </c>
      <c r="O16" s="82">
        <f>SUM(C16:N16)</f>
        <v>5129</v>
      </c>
    </row>
    <row r="17" spans="2:16" s="58" customFormat="1" ht="19.5" customHeight="1" x14ac:dyDescent="0.2">
      <c r="B17" s="59" t="s">
        <v>6</v>
      </c>
      <c r="C17" s="61">
        <v>197</v>
      </c>
      <c r="D17" s="77">
        <v>85</v>
      </c>
      <c r="E17" s="61">
        <v>27</v>
      </c>
      <c r="F17" s="61">
        <v>34</v>
      </c>
      <c r="G17" s="61">
        <v>44</v>
      </c>
      <c r="H17" s="61">
        <v>23</v>
      </c>
      <c r="I17" s="61">
        <v>8</v>
      </c>
      <c r="J17" s="61">
        <v>41</v>
      </c>
      <c r="K17" s="61">
        <v>30</v>
      </c>
      <c r="L17" s="61">
        <v>12</v>
      </c>
      <c r="M17" s="61">
        <v>28</v>
      </c>
      <c r="N17" s="61">
        <v>25</v>
      </c>
      <c r="O17" s="62">
        <f t="shared" ref="O17:O18" si="1">SUM(C17:N17)</f>
        <v>554</v>
      </c>
    </row>
    <row r="18" spans="2:16" s="58" customFormat="1" ht="19.5" customHeight="1" thickBot="1" x14ac:dyDescent="0.25">
      <c r="B18" s="67" t="s">
        <v>4</v>
      </c>
      <c r="C18" s="92">
        <v>27</v>
      </c>
      <c r="D18" s="92">
        <v>41</v>
      </c>
      <c r="E18" s="92">
        <v>103</v>
      </c>
      <c r="F18" s="92">
        <v>104</v>
      </c>
      <c r="G18" s="92">
        <v>59</v>
      </c>
      <c r="H18" s="92">
        <v>51</v>
      </c>
      <c r="I18" s="92">
        <v>140</v>
      </c>
      <c r="J18" s="92">
        <v>154</v>
      </c>
      <c r="K18" s="92">
        <v>180</v>
      </c>
      <c r="L18" s="92">
        <v>221</v>
      </c>
      <c r="M18" s="92">
        <v>223</v>
      </c>
      <c r="N18" s="92">
        <v>187</v>
      </c>
      <c r="O18" s="93">
        <f t="shared" si="1"/>
        <v>1490</v>
      </c>
      <c r="P18" s="70"/>
    </row>
    <row r="19" spans="2:16" s="58" customFormat="1" ht="30.75" customHeight="1" thickBot="1" x14ac:dyDescent="0.3">
      <c r="B19" s="71" t="s">
        <v>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2:16" s="58" customFormat="1" ht="19.5" customHeight="1" thickTop="1" x14ac:dyDescent="0.2">
      <c r="B20" s="80" t="s">
        <v>2</v>
      </c>
      <c r="C20" s="81">
        <v>6121</v>
      </c>
      <c r="D20" s="81">
        <v>6282</v>
      </c>
      <c r="E20" s="81">
        <v>8418</v>
      </c>
      <c r="F20" s="81">
        <v>9592</v>
      </c>
      <c r="G20" s="81">
        <v>17590</v>
      </c>
      <c r="H20" s="81">
        <v>17969</v>
      </c>
      <c r="I20" s="81">
        <v>20542</v>
      </c>
      <c r="J20" s="81">
        <v>24604</v>
      </c>
      <c r="K20" s="81">
        <v>21340</v>
      </c>
      <c r="L20" s="81">
        <v>5997</v>
      </c>
      <c r="M20" s="81">
        <v>3859</v>
      </c>
      <c r="N20" s="81">
        <v>3548</v>
      </c>
      <c r="O20" s="82">
        <f>SUM(C20:N20)</f>
        <v>145862</v>
      </c>
    </row>
    <row r="21" spans="2:16" s="58" customFormat="1" ht="19.5" customHeight="1" x14ac:dyDescent="0.2">
      <c r="B21" s="78" t="s">
        <v>47</v>
      </c>
      <c r="C21" s="77">
        <v>961.5</v>
      </c>
      <c r="D21" s="77">
        <v>919</v>
      </c>
      <c r="E21" s="77">
        <v>1173.5</v>
      </c>
      <c r="F21" s="77">
        <v>1044</v>
      </c>
      <c r="G21" s="77">
        <v>2075.75</v>
      </c>
      <c r="H21" s="77">
        <v>2436.25</v>
      </c>
      <c r="I21" s="77">
        <v>2729</v>
      </c>
      <c r="J21" s="77">
        <v>2749.25</v>
      </c>
      <c r="K21" s="77">
        <v>2390</v>
      </c>
      <c r="L21" s="77">
        <v>1038.5</v>
      </c>
      <c r="M21" s="77">
        <v>1276.5</v>
      </c>
      <c r="N21" s="77">
        <v>719.75</v>
      </c>
      <c r="O21" s="94">
        <f t="shared" ref="O21:O23" si="2">SUM(C21:N21)</f>
        <v>19513</v>
      </c>
    </row>
    <row r="22" spans="2:16" s="58" customFormat="1" ht="19.5" customHeight="1" x14ac:dyDescent="0.2">
      <c r="B22" s="59" t="s">
        <v>1</v>
      </c>
      <c r="C22" s="84">
        <v>43923</v>
      </c>
      <c r="D22" s="84">
        <v>33930</v>
      </c>
      <c r="E22" s="84">
        <v>58600</v>
      </c>
      <c r="F22" s="84">
        <v>82879</v>
      </c>
      <c r="G22" s="84">
        <v>157624</v>
      </c>
      <c r="H22" s="84">
        <v>298238</v>
      </c>
      <c r="I22" s="84">
        <v>489555</v>
      </c>
      <c r="J22" s="84">
        <v>518209</v>
      </c>
      <c r="K22" s="84">
        <v>448540</v>
      </c>
      <c r="L22" s="84">
        <v>138033.25</v>
      </c>
      <c r="M22" s="84">
        <v>40256.25</v>
      </c>
      <c r="N22" s="84">
        <v>41912.25</v>
      </c>
      <c r="O22" s="85">
        <f t="shared" si="2"/>
        <v>2351699.75</v>
      </c>
    </row>
    <row r="23" spans="2:16" s="58" customFormat="1" ht="19.5" customHeight="1" thickBot="1" x14ac:dyDescent="0.25">
      <c r="B23" s="86" t="s">
        <v>0</v>
      </c>
      <c r="C23" s="87">
        <v>261470</v>
      </c>
      <c r="D23" s="87">
        <v>186250</v>
      </c>
      <c r="E23" s="87">
        <v>116265</v>
      </c>
      <c r="F23" s="87">
        <v>272250</v>
      </c>
      <c r="G23" s="87">
        <v>257394</v>
      </c>
      <c r="H23" s="87">
        <v>127819</v>
      </c>
      <c r="I23" s="87">
        <v>144931</v>
      </c>
      <c r="J23" s="87">
        <v>92750</v>
      </c>
      <c r="K23" s="87">
        <v>140405</v>
      </c>
      <c r="L23" s="87">
        <v>137205</v>
      </c>
      <c r="M23" s="87">
        <v>427051</v>
      </c>
      <c r="N23" s="87">
        <v>403194</v>
      </c>
      <c r="O23" s="88">
        <f t="shared" si="2"/>
        <v>2566984</v>
      </c>
    </row>
    <row r="26" spans="2:16" x14ac:dyDescent="0.2">
      <c r="B26" s="98" t="s">
        <v>53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6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6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6" ht="24" customHeight="1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</sheetData>
  <mergeCells count="1">
    <mergeCell ref="B26:M29"/>
  </mergeCells>
  <pageMargins left="0.7" right="0.7" top="0.75" bottom="0.75" header="0.3" footer="0.3"/>
  <pageSetup paperSize="5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showGridLines="0" topLeftCell="A4" zoomScaleNormal="100" zoomScalePageLayoutView="110" workbookViewId="0">
      <selection activeCell="B26" sqref="B26:M29"/>
    </sheetView>
  </sheetViews>
  <sheetFormatPr defaultColWidth="9.140625" defaultRowHeight="14.25" x14ac:dyDescent="0.2"/>
  <cols>
    <col min="1" max="1" width="2.28515625" style="54" customWidth="1"/>
    <col min="2" max="2" width="37.5703125" style="54" customWidth="1"/>
    <col min="3" max="14" width="9.7109375" style="54" customWidth="1"/>
    <col min="15" max="15" width="12.140625" style="54" customWidth="1"/>
    <col min="16" max="16384" width="9.140625" style="54"/>
  </cols>
  <sheetData>
    <row r="1" spans="2:16" s="50" customFormat="1" ht="31.5" customHeight="1" x14ac:dyDescent="0.2">
      <c r="B1" s="47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2:16" ht="39.75" customHeight="1" thickBot="1" x14ac:dyDescent="0.3">
      <c r="B2" s="51" t="s">
        <v>22</v>
      </c>
      <c r="C2" s="52" t="s">
        <v>31</v>
      </c>
      <c r="D2" s="52" t="s">
        <v>32</v>
      </c>
      <c r="E2" s="52" t="s">
        <v>33</v>
      </c>
      <c r="F2" s="52" t="s">
        <v>34</v>
      </c>
      <c r="G2" s="52" t="s">
        <v>35</v>
      </c>
      <c r="H2" s="52" t="s">
        <v>36</v>
      </c>
      <c r="I2" s="52" t="s">
        <v>37</v>
      </c>
      <c r="J2" s="52" t="s">
        <v>38</v>
      </c>
      <c r="K2" s="52" t="s">
        <v>39</v>
      </c>
      <c r="L2" s="52" t="s">
        <v>40</v>
      </c>
      <c r="M2" s="52" t="s">
        <v>41</v>
      </c>
      <c r="N2" s="52" t="s">
        <v>42</v>
      </c>
      <c r="O2" s="53" t="s">
        <v>43</v>
      </c>
    </row>
    <row r="3" spans="2:16" s="58" customFormat="1" ht="19.5" customHeight="1" thickTop="1" x14ac:dyDescent="0.2">
      <c r="B3" s="55" t="s">
        <v>21</v>
      </c>
      <c r="C3" s="56">
        <v>18504</v>
      </c>
      <c r="D3" s="56">
        <v>4654</v>
      </c>
      <c r="E3" s="56">
        <v>28214</v>
      </c>
      <c r="F3" s="56">
        <v>16009</v>
      </c>
      <c r="G3" s="56">
        <v>17583</v>
      </c>
      <c r="H3" s="56">
        <v>7858</v>
      </c>
      <c r="I3" s="56">
        <v>7379</v>
      </c>
      <c r="J3" s="56">
        <v>19885</v>
      </c>
      <c r="K3" s="56">
        <v>34466</v>
      </c>
      <c r="L3" s="56">
        <v>12302</v>
      </c>
      <c r="M3" s="56">
        <v>7864</v>
      </c>
      <c r="N3" s="56">
        <v>73483</v>
      </c>
      <c r="O3" s="57">
        <f>SUM(C3:N3)</f>
        <v>248201</v>
      </c>
    </row>
    <row r="4" spans="2:16" s="58" customFormat="1" ht="32.25" customHeight="1" x14ac:dyDescent="0.2">
      <c r="B4" s="59" t="s">
        <v>20</v>
      </c>
      <c r="C4" s="60">
        <v>6803</v>
      </c>
      <c r="D4" s="61">
        <v>2396</v>
      </c>
      <c r="E4" s="61">
        <v>11614</v>
      </c>
      <c r="F4" s="61">
        <v>7072</v>
      </c>
      <c r="G4" s="61">
        <v>7862</v>
      </c>
      <c r="H4" s="61">
        <v>3558</v>
      </c>
      <c r="I4" s="61">
        <v>3917</v>
      </c>
      <c r="J4" s="61">
        <v>6175</v>
      </c>
      <c r="K4" s="61">
        <v>11716</v>
      </c>
      <c r="L4" s="61">
        <v>5733</v>
      </c>
      <c r="M4" s="61">
        <v>3830</v>
      </c>
      <c r="N4" s="61">
        <v>37358</v>
      </c>
      <c r="O4" s="62">
        <f t="shared" ref="O4:O6" si="0">SUM(C4:N4)</f>
        <v>108034</v>
      </c>
    </row>
    <row r="5" spans="2:16" s="58" customFormat="1" ht="19.5" customHeight="1" x14ac:dyDescent="0.2">
      <c r="B5" s="59" t="s">
        <v>19</v>
      </c>
      <c r="C5" s="63">
        <v>111231</v>
      </c>
      <c r="D5" s="63">
        <v>104281</v>
      </c>
      <c r="E5" s="63">
        <v>84899</v>
      </c>
      <c r="F5" s="63">
        <v>75496</v>
      </c>
      <c r="G5" s="63">
        <v>63090</v>
      </c>
      <c r="H5" s="63">
        <v>51023</v>
      </c>
      <c r="I5" s="63">
        <v>87233</v>
      </c>
      <c r="J5" s="63">
        <v>115359</v>
      </c>
      <c r="K5" s="63">
        <v>48753</v>
      </c>
      <c r="L5" s="63">
        <v>70793</v>
      </c>
      <c r="M5" s="63">
        <v>37047</v>
      </c>
      <c r="N5" s="63">
        <v>26000</v>
      </c>
      <c r="O5" s="64">
        <f>SUM(C5:N5)</f>
        <v>875205</v>
      </c>
    </row>
    <row r="6" spans="2:16" s="58" customFormat="1" ht="29.25" customHeight="1" x14ac:dyDescent="0.2">
      <c r="B6" s="59" t="s">
        <v>44</v>
      </c>
      <c r="C6" s="65">
        <v>1</v>
      </c>
      <c r="D6" s="65">
        <v>0</v>
      </c>
      <c r="E6" s="65">
        <v>2</v>
      </c>
      <c r="F6" s="65">
        <v>1</v>
      </c>
      <c r="G6" s="65">
        <v>1</v>
      </c>
      <c r="H6" s="65">
        <v>0</v>
      </c>
      <c r="I6" s="65">
        <v>2</v>
      </c>
      <c r="J6" s="65">
        <v>1</v>
      </c>
      <c r="K6" s="65">
        <v>4</v>
      </c>
      <c r="L6" s="65">
        <v>0</v>
      </c>
      <c r="M6" s="65">
        <v>1</v>
      </c>
      <c r="N6" s="65">
        <v>10</v>
      </c>
      <c r="O6" s="66">
        <f t="shared" si="0"/>
        <v>23</v>
      </c>
    </row>
    <row r="7" spans="2:16" s="58" customFormat="1" ht="19.5" customHeight="1" thickBot="1" x14ac:dyDescent="0.25">
      <c r="B7" s="67" t="s">
        <v>17</v>
      </c>
      <c r="C7" s="68">
        <v>0.61</v>
      </c>
      <c r="D7" s="68">
        <v>0.2</v>
      </c>
      <c r="E7" s="68">
        <v>0.25</v>
      </c>
      <c r="F7" s="68">
        <v>0.56000000000000005</v>
      </c>
      <c r="G7" s="68">
        <v>0.52</v>
      </c>
      <c r="H7" s="68">
        <v>0.41</v>
      </c>
      <c r="I7" s="68">
        <v>0.35</v>
      </c>
      <c r="J7" s="68">
        <v>0.37</v>
      </c>
      <c r="K7" s="68">
        <v>0.7</v>
      </c>
      <c r="L7" s="68">
        <v>0.52</v>
      </c>
      <c r="M7" s="68">
        <v>0.33</v>
      </c>
      <c r="N7" s="68">
        <v>2</v>
      </c>
      <c r="O7" s="69">
        <v>0.48</v>
      </c>
      <c r="P7" s="70"/>
    </row>
    <row r="8" spans="2:16" s="58" customFormat="1" ht="30.75" customHeight="1" thickBot="1" x14ac:dyDescent="0.3">
      <c r="B8" s="71" t="s">
        <v>15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2:16" s="58" customFormat="1" ht="33" customHeight="1" thickTop="1" x14ac:dyDescent="0.2">
      <c r="B9" s="59" t="s">
        <v>45</v>
      </c>
      <c r="C9" s="61">
        <v>925</v>
      </c>
      <c r="D9" s="61">
        <v>273</v>
      </c>
      <c r="E9" s="61">
        <v>341</v>
      </c>
      <c r="F9" s="61">
        <v>572</v>
      </c>
      <c r="G9" s="61">
        <v>651</v>
      </c>
      <c r="H9" s="61">
        <v>474</v>
      </c>
      <c r="I9" s="61">
        <v>650</v>
      </c>
      <c r="J9" s="61">
        <v>552</v>
      </c>
      <c r="K9" s="61">
        <v>251</v>
      </c>
      <c r="L9" s="61">
        <v>207</v>
      </c>
      <c r="M9" s="61">
        <v>126</v>
      </c>
      <c r="N9" s="61">
        <v>205</v>
      </c>
      <c r="O9" s="62">
        <f>SUM(C9:N9)</f>
        <v>5227</v>
      </c>
    </row>
    <row r="10" spans="2:16" s="58" customFormat="1" ht="33" customHeight="1" x14ac:dyDescent="0.2">
      <c r="B10" s="59" t="s">
        <v>12</v>
      </c>
      <c r="C10" s="61">
        <v>37</v>
      </c>
      <c r="D10" s="61">
        <v>118</v>
      </c>
      <c r="E10" s="61">
        <v>177</v>
      </c>
      <c r="F10" s="61">
        <v>169</v>
      </c>
      <c r="G10" s="61">
        <v>205</v>
      </c>
      <c r="H10" s="61">
        <v>76</v>
      </c>
      <c r="I10" s="61">
        <v>115</v>
      </c>
      <c r="J10" s="61">
        <v>87</v>
      </c>
      <c r="K10" s="61">
        <v>92</v>
      </c>
      <c r="L10" s="61">
        <v>58</v>
      </c>
      <c r="M10" s="61">
        <v>59</v>
      </c>
      <c r="N10" s="61">
        <v>30</v>
      </c>
      <c r="O10" s="62">
        <f t="shared" ref="O10:O12" si="1">SUM(C10:N10)</f>
        <v>1223</v>
      </c>
    </row>
    <row r="11" spans="2:16" s="58" customFormat="1" ht="19.5" customHeight="1" x14ac:dyDescent="0.2">
      <c r="B11" s="59" t="s">
        <v>29</v>
      </c>
      <c r="C11" s="74">
        <v>2</v>
      </c>
      <c r="D11" s="75">
        <v>2</v>
      </c>
      <c r="E11" s="74">
        <v>6</v>
      </c>
      <c r="F11" s="74">
        <v>3</v>
      </c>
      <c r="G11" s="74">
        <v>17</v>
      </c>
      <c r="H11" s="74">
        <v>10</v>
      </c>
      <c r="I11" s="74">
        <v>4</v>
      </c>
      <c r="J11" s="74">
        <v>5</v>
      </c>
      <c r="K11" s="74">
        <v>13</v>
      </c>
      <c r="L11" s="74">
        <v>10</v>
      </c>
      <c r="M11" s="74">
        <v>3</v>
      </c>
      <c r="N11" s="74">
        <v>2</v>
      </c>
      <c r="O11" s="76">
        <f t="shared" si="1"/>
        <v>77</v>
      </c>
    </row>
    <row r="12" spans="2:16" s="58" customFormat="1" ht="19.5" customHeight="1" x14ac:dyDescent="0.2">
      <c r="B12" s="59" t="s">
        <v>46</v>
      </c>
      <c r="C12" s="61">
        <v>579969</v>
      </c>
      <c r="D12" s="77">
        <v>231393</v>
      </c>
      <c r="E12" s="61">
        <v>196614</v>
      </c>
      <c r="F12" s="61">
        <v>204099</v>
      </c>
      <c r="G12" s="61">
        <v>236928</v>
      </c>
      <c r="H12" s="61">
        <v>246176</v>
      </c>
      <c r="I12" s="61">
        <v>287848</v>
      </c>
      <c r="J12" s="61">
        <v>270702</v>
      </c>
      <c r="K12" s="61">
        <v>202724</v>
      </c>
      <c r="L12" s="61">
        <v>176774</v>
      </c>
      <c r="M12" s="61">
        <v>156667</v>
      </c>
      <c r="N12" s="61">
        <v>156912</v>
      </c>
      <c r="O12" s="62">
        <f t="shared" si="1"/>
        <v>2946806</v>
      </c>
    </row>
    <row r="13" spans="2:16" s="58" customFormat="1" ht="19.5" customHeight="1" thickBot="1" x14ac:dyDescent="0.25">
      <c r="B13" s="78" t="s">
        <v>9</v>
      </c>
      <c r="C13" s="77">
        <v>91225</v>
      </c>
      <c r="D13" s="77">
        <v>93911</v>
      </c>
      <c r="E13" s="77">
        <v>116792</v>
      </c>
      <c r="F13" s="77">
        <v>113990</v>
      </c>
      <c r="G13" s="77">
        <v>132190</v>
      </c>
      <c r="H13" s="77">
        <v>140333</v>
      </c>
      <c r="I13" s="77">
        <v>158772</v>
      </c>
      <c r="J13" s="77">
        <v>133313</v>
      </c>
      <c r="K13" s="77">
        <v>114493</v>
      </c>
      <c r="L13" s="77">
        <v>119359</v>
      </c>
      <c r="M13" s="77">
        <v>123560</v>
      </c>
      <c r="N13" s="77">
        <v>131775</v>
      </c>
      <c r="O13" s="79">
        <f>SUM(C13:N13)</f>
        <v>1469713</v>
      </c>
    </row>
    <row r="14" spans="2:16" s="58" customFormat="1" ht="33" customHeight="1" thickBot="1" x14ac:dyDescent="0.3">
      <c r="B14" s="71" t="s">
        <v>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</row>
    <row r="15" spans="2:16" s="58" customFormat="1" ht="19.5" customHeight="1" thickTop="1" x14ac:dyDescent="0.2">
      <c r="B15" s="80" t="s">
        <v>7</v>
      </c>
      <c r="C15" s="81">
        <v>678</v>
      </c>
      <c r="D15" s="81">
        <v>16</v>
      </c>
      <c r="E15" s="81">
        <v>179</v>
      </c>
      <c r="F15" s="81">
        <v>702</v>
      </c>
      <c r="G15" s="81">
        <v>129</v>
      </c>
      <c r="H15" s="81">
        <v>525</v>
      </c>
      <c r="I15" s="81">
        <v>298</v>
      </c>
      <c r="J15" s="81">
        <v>135</v>
      </c>
      <c r="K15" s="81">
        <v>194</v>
      </c>
      <c r="L15" s="81">
        <v>1068</v>
      </c>
      <c r="M15" s="81">
        <v>219</v>
      </c>
      <c r="N15" s="81">
        <v>648</v>
      </c>
      <c r="O15" s="82">
        <f>SUM(C15:N15)</f>
        <v>4791</v>
      </c>
    </row>
    <row r="16" spans="2:16" s="58" customFormat="1" ht="19.5" customHeight="1" x14ac:dyDescent="0.2">
      <c r="B16" s="59" t="s">
        <v>6</v>
      </c>
      <c r="C16" s="63">
        <v>125</v>
      </c>
      <c r="D16" s="63">
        <v>43</v>
      </c>
      <c r="E16" s="63">
        <v>17</v>
      </c>
      <c r="F16" s="63">
        <v>21</v>
      </c>
      <c r="G16" s="63">
        <v>46</v>
      </c>
      <c r="H16" s="63">
        <v>39</v>
      </c>
      <c r="I16" s="63">
        <v>61</v>
      </c>
      <c r="J16" s="63">
        <v>27</v>
      </c>
      <c r="K16" s="63">
        <v>45</v>
      </c>
      <c r="L16" s="63">
        <v>14</v>
      </c>
      <c r="M16" s="63">
        <v>51</v>
      </c>
      <c r="N16" s="63">
        <v>15</v>
      </c>
      <c r="O16" s="64">
        <f>SUM(C16:N16)</f>
        <v>504</v>
      </c>
      <c r="P16" s="83"/>
    </row>
    <row r="17" spans="2:15" s="58" customFormat="1" ht="19.5" customHeight="1" thickBot="1" x14ac:dyDescent="0.25">
      <c r="B17" s="78" t="s">
        <v>4</v>
      </c>
      <c r="C17" s="77">
        <v>44</v>
      </c>
      <c r="D17" s="77">
        <v>86</v>
      </c>
      <c r="E17" s="77">
        <v>69</v>
      </c>
      <c r="F17" s="77">
        <v>146</v>
      </c>
      <c r="G17" s="77">
        <v>110</v>
      </c>
      <c r="H17" s="77">
        <v>126</v>
      </c>
      <c r="I17" s="77">
        <v>122</v>
      </c>
      <c r="J17" s="77">
        <v>105</v>
      </c>
      <c r="K17" s="77">
        <v>130</v>
      </c>
      <c r="L17" s="77">
        <v>109</v>
      </c>
      <c r="M17" s="77">
        <v>155</v>
      </c>
      <c r="N17" s="77">
        <v>198</v>
      </c>
      <c r="O17" s="79">
        <f t="shared" ref="O17" si="2">SUM(C17:N17)</f>
        <v>1400</v>
      </c>
    </row>
    <row r="18" spans="2:15" s="58" customFormat="1" ht="30.75" customHeight="1" thickBot="1" x14ac:dyDescent="0.3">
      <c r="B18" s="71" t="s">
        <v>3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2:15" s="58" customFormat="1" ht="19.5" customHeight="1" thickTop="1" x14ac:dyDescent="0.2">
      <c r="B19" s="80" t="s">
        <v>2</v>
      </c>
      <c r="C19" s="81">
        <v>4437</v>
      </c>
      <c r="D19" s="81">
        <v>5755</v>
      </c>
      <c r="E19" s="81">
        <v>6819</v>
      </c>
      <c r="F19" s="81">
        <v>9188</v>
      </c>
      <c r="G19" s="81">
        <v>20150</v>
      </c>
      <c r="H19" s="81">
        <v>18072</v>
      </c>
      <c r="I19" s="81">
        <v>23275</v>
      </c>
      <c r="J19" s="81">
        <v>21901</v>
      </c>
      <c r="K19" s="81">
        <v>19692</v>
      </c>
      <c r="L19" s="81">
        <v>8065</v>
      </c>
      <c r="M19" s="81">
        <v>4286</v>
      </c>
      <c r="N19" s="81">
        <v>4481</v>
      </c>
      <c r="O19" s="57">
        <f>SUM(C19:N19)</f>
        <v>146121</v>
      </c>
    </row>
    <row r="20" spans="2:15" s="58" customFormat="1" ht="19.5" customHeight="1" x14ac:dyDescent="0.2">
      <c r="B20" s="78" t="s">
        <v>47</v>
      </c>
      <c r="C20" s="77">
        <v>1522.5</v>
      </c>
      <c r="D20" s="77">
        <v>1446.5</v>
      </c>
      <c r="E20" s="77">
        <v>1747</v>
      </c>
      <c r="F20" s="77">
        <v>2758</v>
      </c>
      <c r="G20" s="77">
        <v>3213.5</v>
      </c>
      <c r="H20" s="77">
        <v>3036</v>
      </c>
      <c r="I20" s="77">
        <v>3209.25</v>
      </c>
      <c r="J20" s="77">
        <v>3059.25</v>
      </c>
      <c r="K20" s="77">
        <v>2540.6000000000004</v>
      </c>
      <c r="L20" s="77">
        <v>1465</v>
      </c>
      <c r="M20" s="77">
        <v>1391</v>
      </c>
      <c r="N20" s="77">
        <v>1077.5999999999999</v>
      </c>
      <c r="O20" s="79">
        <f>SUM(C20:N20)</f>
        <v>26466.199999999997</v>
      </c>
    </row>
    <row r="21" spans="2:15" s="58" customFormat="1" ht="15" customHeight="1" x14ac:dyDescent="0.2">
      <c r="B21" s="59" t="s">
        <v>1</v>
      </c>
      <c r="C21" s="84">
        <v>63308.399999999994</v>
      </c>
      <c r="D21" s="84">
        <v>63225.14</v>
      </c>
      <c r="E21" s="84">
        <v>117463.02000000002</v>
      </c>
      <c r="F21" s="84">
        <v>129428.8</v>
      </c>
      <c r="G21" s="84">
        <v>319851.22000000003</v>
      </c>
      <c r="H21" s="84">
        <v>375428.79</v>
      </c>
      <c r="I21" s="84">
        <v>480476.76999999996</v>
      </c>
      <c r="J21" s="84">
        <v>541170.31999999995</v>
      </c>
      <c r="K21" s="84">
        <v>407454.63</v>
      </c>
      <c r="L21" s="84">
        <v>136234.17000000001</v>
      </c>
      <c r="M21" s="84">
        <v>32373.859999999993</v>
      </c>
      <c r="N21" s="84">
        <v>56587.11</v>
      </c>
      <c r="O21" s="85">
        <f t="shared" ref="O21:O22" si="3">SUM(C21:N21)</f>
        <v>2723002.2299999995</v>
      </c>
    </row>
    <row r="22" spans="2:15" s="58" customFormat="1" ht="19.5" customHeight="1" thickBot="1" x14ac:dyDescent="0.25">
      <c r="B22" s="86" t="s">
        <v>0</v>
      </c>
      <c r="C22" s="87">
        <v>188639.06</v>
      </c>
      <c r="D22" s="87">
        <v>213663.21000000002</v>
      </c>
      <c r="E22" s="87">
        <v>170087.31</v>
      </c>
      <c r="F22" s="87">
        <v>198008.78</v>
      </c>
      <c r="G22" s="87">
        <v>261041.18</v>
      </c>
      <c r="H22" s="87">
        <v>257383</v>
      </c>
      <c r="I22" s="87">
        <v>560163.98</v>
      </c>
      <c r="J22" s="87">
        <v>487939.27</v>
      </c>
      <c r="K22" s="87">
        <v>208796.84</v>
      </c>
      <c r="L22" s="87">
        <v>288052.40000000002</v>
      </c>
      <c r="M22" s="87">
        <v>259687</v>
      </c>
      <c r="N22" s="87">
        <v>416230.54000000004</v>
      </c>
      <c r="O22" s="88">
        <f t="shared" si="3"/>
        <v>3509692.57</v>
      </c>
    </row>
    <row r="23" spans="2:15" x14ac:dyDescent="0.2">
      <c r="B23" s="89" t="s">
        <v>48</v>
      </c>
    </row>
    <row r="24" spans="2:15" x14ac:dyDescent="0.2">
      <c r="B24" s="89" t="s">
        <v>49</v>
      </c>
    </row>
    <row r="25" spans="2:15" x14ac:dyDescent="0.2">
      <c r="B25" s="89" t="s">
        <v>50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2:15" x14ac:dyDescent="0.2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2:15" x14ac:dyDescent="0.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2:15" ht="24" customHeight="1" x14ac:dyDescent="0.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</sheetData>
  <pageMargins left="0.7" right="0.7" top="0.75" bottom="0.75" header="0.3" footer="0.3"/>
  <pageSetup paperSize="5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2011-2013 data</vt:lpstr>
      <vt:lpstr>2013 Monthly data</vt:lpstr>
      <vt:lpstr>2012Monthly data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Nicolette Douglas</dc:creator>
  <cp:lastModifiedBy>Tawnya Sanderson</cp:lastModifiedBy>
  <dcterms:created xsi:type="dcterms:W3CDTF">2014-02-08T00:16:39Z</dcterms:created>
  <dcterms:modified xsi:type="dcterms:W3CDTF">2016-01-18T17:34:39Z</dcterms:modified>
</cp:coreProperties>
</file>