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C2E" lockStructure="1"/>
  <bookViews>
    <workbookView xWindow="1170" yWindow="405" windowWidth="17565" windowHeight="12090"/>
  </bookViews>
  <sheets>
    <sheet name="TAP Report (1)" sheetId="30" r:id="rId1"/>
    <sheet name="Table of Contents (2)" sheetId="15" r:id="rId2"/>
    <sheet name="8 Year Peer Set (3)" sheetId="31" r:id="rId3"/>
    <sheet name="2015 Peer Set (4)" sheetId="32" r:id="rId4"/>
    <sheet name="2016 Peer Set (5)" sheetId="33" r:id="rId5"/>
    <sheet name="2017 Peer Set (6)" sheetId="34" r:id="rId6"/>
    <sheet name="2018 Peer Set (7)" sheetId="35" r:id="rId7"/>
    <sheet name="2019 Peer Set (8)" sheetId="36" r:id="rId8"/>
    <sheet name="2020 Peer Set (9)" sheetId="37" r:id="rId9"/>
    <sheet name="2021 Peer Set (10)" sheetId="38" r:id="rId10"/>
    <sheet name="2022 Peer Set (11)" sheetId="39" r:id="rId11"/>
    <sheet name="Glossary (12)" sheetId="40" r:id="rId12"/>
  </sheets>
  <externalReferences>
    <externalReference r:id="rId13"/>
    <externalReference r:id="rId14"/>
  </externalReferences>
  <definedNames>
    <definedName name="actual_bookings">[1]Data!$E$13</definedName>
    <definedName name="apr">[2]Data!$E$11</definedName>
    <definedName name="aug">[2]Data!$I$11</definedName>
    <definedName name="dec">[2]Data!$M$11</definedName>
    <definedName name="feb">[2]Data!$C$11</definedName>
    <definedName name="jan">[2]Data!$B$11</definedName>
    <definedName name="jul">[2]Data!$H$11</definedName>
    <definedName name="jun">[2]Data!$G$11</definedName>
    <definedName name="mar">[2]Data!$D$11</definedName>
    <definedName name="may">[2]Data!$F$11</definedName>
    <definedName name="nov">[2]Data!$L$11</definedName>
    <definedName name="oct">[2]Data!$K$11</definedName>
    <definedName name="pace_target">[1]Data!$F$13</definedName>
    <definedName name="_xlnm.Print_Area" localSheetId="3">'2015 Peer Set (4)'!$A$2:$N$50</definedName>
    <definedName name="_xlnm.Print_Area" localSheetId="4">'2016 Peer Set (5)'!$A$2:$N$50</definedName>
    <definedName name="_xlnm.Print_Area" localSheetId="5">'2017 Peer Set (6)'!$A$2:$N$50</definedName>
    <definedName name="_xlnm.Print_Area" localSheetId="6">'2018 Peer Set (7)'!$A$2:$N$50</definedName>
    <definedName name="_xlnm.Print_Area" localSheetId="7">'2019 Peer Set (8)'!$A$2:$N$50</definedName>
    <definedName name="_xlnm.Print_Area" localSheetId="8">'2020 Peer Set (9)'!$A$2:$N$50</definedName>
    <definedName name="_xlnm.Print_Area" localSheetId="9">'2021 Peer Set (10)'!$A$2:$N$50</definedName>
    <definedName name="_xlnm.Print_Area" localSheetId="10">'2022 Peer Set (11)'!$A$2:$N$50</definedName>
    <definedName name="_xlnm.Print_Area" localSheetId="2">'8 Year Peer Set (3)'!$A$2:$K$50</definedName>
    <definedName name="_xlnm.Print_Area" localSheetId="11">'Glossary (12)'!$A$1:$B$25</definedName>
    <definedName name="s">[1]Data!$C$11</definedName>
    <definedName name="sep">[2]Data!$J$11</definedName>
    <definedName name="target_consumption">[1]Data!$G$13</definedName>
    <definedName name="tentative">[2]Data!$K$13</definedName>
    <definedName name="variance">[1]Data!$J$13</definedName>
    <definedName name="x">[1]Data!$B$11</definedName>
  </definedNames>
  <calcPr calcId="152511" calcMode="manual"/>
</workbook>
</file>

<file path=xl/calcChain.xml><?xml version="1.0" encoding="utf-8"?>
<calcChain xmlns="http://schemas.openxmlformats.org/spreadsheetml/2006/main">
  <c r="N40" i="32" l="1"/>
  <c r="B40" i="31" s="1"/>
  <c r="N38" i="32"/>
  <c r="B38" i="31" s="1"/>
  <c r="N37" i="32"/>
  <c r="N35" i="32"/>
  <c r="N34" i="32"/>
  <c r="B34" i="31" s="1"/>
  <c r="N33" i="32"/>
  <c r="N31" i="32"/>
  <c r="B31" i="31" s="1"/>
  <c r="N29" i="32"/>
  <c r="N28" i="32"/>
  <c r="N26" i="32"/>
  <c r="N25" i="32"/>
  <c r="N24" i="32"/>
  <c r="N22" i="32"/>
  <c r="N20" i="32"/>
  <c r="B20" i="31" s="1"/>
  <c r="N19" i="32"/>
  <c r="N17" i="32"/>
  <c r="N16" i="32"/>
  <c r="B16" i="31" s="1"/>
  <c r="N15" i="32"/>
  <c r="B15" i="31" s="1"/>
  <c r="N13" i="32"/>
  <c r="B13" i="31" s="1"/>
  <c r="N11" i="32"/>
  <c r="B11" i="31" s="1"/>
  <c r="N10" i="32"/>
  <c r="B10" i="31" s="1"/>
  <c r="N8" i="32"/>
  <c r="B8" i="31" s="1"/>
  <c r="N7" i="32"/>
  <c r="N6" i="32"/>
  <c r="N40" i="33"/>
  <c r="C40" i="31" s="1"/>
  <c r="N38" i="33"/>
  <c r="C38" i="31" s="1"/>
  <c r="N37" i="33"/>
  <c r="N35" i="33"/>
  <c r="C35" i="31" s="1"/>
  <c r="N34" i="33"/>
  <c r="C34" i="31" s="1"/>
  <c r="N33" i="33"/>
  <c r="N31" i="33"/>
  <c r="C31" i="31" s="1"/>
  <c r="N29" i="33"/>
  <c r="C29" i="31" s="1"/>
  <c r="N28" i="33"/>
  <c r="C28" i="31" s="1"/>
  <c r="N26" i="33"/>
  <c r="C26" i="31" s="1"/>
  <c r="N25" i="33"/>
  <c r="N24" i="33"/>
  <c r="N22" i="33"/>
  <c r="C22" i="31" s="1"/>
  <c r="N20" i="33"/>
  <c r="C20" i="31" s="1"/>
  <c r="N19" i="33"/>
  <c r="N17" i="33"/>
  <c r="C17" i="31" s="1"/>
  <c r="N16" i="33"/>
  <c r="N15" i="33"/>
  <c r="N21" i="33" s="1"/>
  <c r="C21" i="31" s="1"/>
  <c r="N13" i="33"/>
  <c r="C13" i="31" s="1"/>
  <c r="N11" i="33"/>
  <c r="C11" i="31" s="1"/>
  <c r="N10" i="33"/>
  <c r="N8" i="33"/>
  <c r="N7" i="33"/>
  <c r="N6" i="33"/>
  <c r="N40" i="34"/>
  <c r="N38" i="34"/>
  <c r="D38" i="31" s="1"/>
  <c r="N37" i="34"/>
  <c r="D37" i="31" s="1"/>
  <c r="N35" i="34"/>
  <c r="D35" i="31" s="1"/>
  <c r="N34" i="34"/>
  <c r="D34" i="31" s="1"/>
  <c r="N33" i="34"/>
  <c r="D33" i="31" s="1"/>
  <c r="N31" i="34"/>
  <c r="N29" i="34"/>
  <c r="D29" i="31" s="1"/>
  <c r="N28" i="34"/>
  <c r="D28" i="31" s="1"/>
  <c r="N26" i="34"/>
  <c r="N25" i="34"/>
  <c r="N24" i="34"/>
  <c r="D24" i="31" s="1"/>
  <c r="N22" i="34"/>
  <c r="D22" i="31" s="1"/>
  <c r="N20" i="34"/>
  <c r="D20" i="31" s="1"/>
  <c r="N19" i="34"/>
  <c r="N17" i="34"/>
  <c r="D17" i="31" s="1"/>
  <c r="N16" i="34"/>
  <c r="N15" i="34"/>
  <c r="N13" i="34"/>
  <c r="N11" i="34"/>
  <c r="D11" i="31" s="1"/>
  <c r="N10" i="34"/>
  <c r="N44" i="34" s="1"/>
  <c r="D44" i="31" s="1"/>
  <c r="N8" i="34"/>
  <c r="N7" i="34"/>
  <c r="D7" i="31" s="1"/>
  <c r="N6" i="34"/>
  <c r="D6" i="31" s="1"/>
  <c r="N40" i="35"/>
  <c r="N38" i="35"/>
  <c r="E38" i="31" s="1"/>
  <c r="N37" i="35"/>
  <c r="E37" i="31" s="1"/>
  <c r="N35" i="35"/>
  <c r="E35" i="31" s="1"/>
  <c r="N34" i="35"/>
  <c r="E34" i="31" s="1"/>
  <c r="N33" i="35"/>
  <c r="E33" i="31" s="1"/>
  <c r="N31" i="35"/>
  <c r="E31" i="31" s="1"/>
  <c r="N29" i="35"/>
  <c r="E29" i="31" s="1"/>
  <c r="N28" i="35"/>
  <c r="N26" i="35"/>
  <c r="E26" i="31" s="1"/>
  <c r="N25" i="35"/>
  <c r="N24" i="35"/>
  <c r="N22" i="35"/>
  <c r="E22" i="31" s="1"/>
  <c r="N20" i="35"/>
  <c r="N19" i="35"/>
  <c r="E19" i="31" s="1"/>
  <c r="N17" i="35"/>
  <c r="E17" i="31" s="1"/>
  <c r="N16" i="35"/>
  <c r="N15" i="35"/>
  <c r="N13" i="35"/>
  <c r="N11" i="35"/>
  <c r="E11" i="31" s="1"/>
  <c r="N10" i="35"/>
  <c r="E10" i="31" s="1"/>
  <c r="N8" i="35"/>
  <c r="E8" i="31" s="1"/>
  <c r="N7" i="35"/>
  <c r="N6" i="35"/>
  <c r="N40" i="36"/>
  <c r="N38" i="36"/>
  <c r="N37" i="36"/>
  <c r="N35" i="36"/>
  <c r="F35" i="31" s="1"/>
  <c r="N34" i="36"/>
  <c r="N33" i="36"/>
  <c r="N31" i="36"/>
  <c r="F31" i="31" s="1"/>
  <c r="N29" i="36"/>
  <c r="F29" i="31" s="1"/>
  <c r="N28" i="36"/>
  <c r="F28" i="31" s="1"/>
  <c r="N26" i="36"/>
  <c r="F26" i="31" s="1"/>
  <c r="N25" i="36"/>
  <c r="F25" i="31" s="1"/>
  <c r="N24" i="36"/>
  <c r="N46" i="36" s="1"/>
  <c r="F46" i="31" s="1"/>
  <c r="N22" i="36"/>
  <c r="N20" i="36"/>
  <c r="N19" i="36"/>
  <c r="N17" i="36"/>
  <c r="N16" i="36"/>
  <c r="N15" i="36"/>
  <c r="F15" i="31" s="1"/>
  <c r="N13" i="36"/>
  <c r="N11" i="36"/>
  <c r="F11" i="31" s="1"/>
  <c r="N10" i="36"/>
  <c r="N8" i="36"/>
  <c r="F8" i="31" s="1"/>
  <c r="N7" i="36"/>
  <c r="F7" i="31" s="1"/>
  <c r="N6" i="36"/>
  <c r="F6" i="31" s="1"/>
  <c r="N40" i="37"/>
  <c r="N38" i="37"/>
  <c r="G38" i="31" s="1"/>
  <c r="N37" i="37"/>
  <c r="G37" i="31" s="1"/>
  <c r="N35" i="37"/>
  <c r="G35" i="31" s="1"/>
  <c r="N34" i="37"/>
  <c r="N33" i="37"/>
  <c r="N31" i="37"/>
  <c r="G31" i="31" s="1"/>
  <c r="N29" i="37"/>
  <c r="G29" i="31" s="1"/>
  <c r="N28" i="37"/>
  <c r="N48" i="37" s="1"/>
  <c r="G48" i="31" s="1"/>
  <c r="N26" i="37"/>
  <c r="N25" i="37"/>
  <c r="N24" i="37"/>
  <c r="N22" i="37"/>
  <c r="N20" i="37"/>
  <c r="N19" i="37"/>
  <c r="N17" i="37"/>
  <c r="N16" i="37"/>
  <c r="G16" i="31" s="1"/>
  <c r="N15" i="37"/>
  <c r="N13" i="37"/>
  <c r="G13" i="31" s="1"/>
  <c r="N11" i="37"/>
  <c r="N10" i="37"/>
  <c r="N44" i="37" s="1"/>
  <c r="G44" i="31" s="1"/>
  <c r="N8" i="37"/>
  <c r="N7" i="37"/>
  <c r="N6" i="37"/>
  <c r="N40" i="38"/>
  <c r="H40" i="31" s="1"/>
  <c r="N38" i="38"/>
  <c r="H38" i="31" s="1"/>
  <c r="N37" i="38"/>
  <c r="N35" i="38"/>
  <c r="N34" i="38"/>
  <c r="H34" i="31" s="1"/>
  <c r="N33" i="38"/>
  <c r="N31" i="38"/>
  <c r="H31" i="31" s="1"/>
  <c r="N29" i="38"/>
  <c r="H29" i="31" s="1"/>
  <c r="N28" i="38"/>
  <c r="N26" i="38"/>
  <c r="N25" i="38"/>
  <c r="H25" i="31" s="1"/>
  <c r="N24" i="38"/>
  <c r="H24" i="31" s="1"/>
  <c r="N22" i="38"/>
  <c r="N20" i="38"/>
  <c r="H20" i="31" s="1"/>
  <c r="N19" i="38"/>
  <c r="H19" i="31" s="1"/>
  <c r="N17" i="38"/>
  <c r="N16" i="38"/>
  <c r="H16" i="31" s="1"/>
  <c r="N15" i="38"/>
  <c r="N13" i="38"/>
  <c r="N11" i="38"/>
  <c r="N10" i="38"/>
  <c r="H10" i="31" s="1"/>
  <c r="N8" i="38"/>
  <c r="H8" i="31" s="1"/>
  <c r="N7" i="38"/>
  <c r="H7" i="31" s="1"/>
  <c r="N6" i="38"/>
  <c r="N42" i="38" s="1"/>
  <c r="H42" i="31" s="1"/>
  <c r="C24" i="31"/>
  <c r="C8" i="31"/>
  <c r="N19" i="39"/>
  <c r="I19" i="31" s="1"/>
  <c r="G20" i="31"/>
  <c r="N40" i="39"/>
  <c r="I40" i="31" s="1"/>
  <c r="N38" i="39"/>
  <c r="I38" i="31" s="1"/>
  <c r="N37" i="39"/>
  <c r="I37" i="31" s="1"/>
  <c r="N35" i="39"/>
  <c r="I35" i="31" s="1"/>
  <c r="N34" i="39"/>
  <c r="N33" i="39"/>
  <c r="N31" i="39"/>
  <c r="N29" i="39"/>
  <c r="N28" i="39"/>
  <c r="N26" i="39"/>
  <c r="I26" i="31" s="1"/>
  <c r="N25" i="39"/>
  <c r="I25" i="31" s="1"/>
  <c r="N24" i="39"/>
  <c r="N46" i="39" s="1"/>
  <c r="I46" i="31" s="1"/>
  <c r="N22" i="39"/>
  <c r="I22" i="31" s="1"/>
  <c r="N20" i="39"/>
  <c r="I20" i="31" s="1"/>
  <c r="N17" i="39"/>
  <c r="I17" i="31" s="1"/>
  <c r="N16" i="39"/>
  <c r="I16" i="31" s="1"/>
  <c r="N15" i="39"/>
  <c r="N21" i="39" s="1"/>
  <c r="I21" i="31" s="1"/>
  <c r="N13" i="39"/>
  <c r="I13" i="31" s="1"/>
  <c r="N11" i="39"/>
  <c r="I11" i="31" s="1"/>
  <c r="N10" i="39"/>
  <c r="I10" i="31" s="1"/>
  <c r="N8" i="39"/>
  <c r="N7" i="39"/>
  <c r="I7" i="31" s="1"/>
  <c r="N6" i="39"/>
  <c r="I6" i="31" s="1"/>
  <c r="H22" i="31"/>
  <c r="H17" i="31"/>
  <c r="H13" i="31"/>
  <c r="H11" i="31"/>
  <c r="H6" i="31"/>
  <c r="G22" i="31"/>
  <c r="G19" i="31"/>
  <c r="G17" i="31"/>
  <c r="F22" i="31"/>
  <c r="F20" i="31"/>
  <c r="F19" i="31"/>
  <c r="F17" i="31"/>
  <c r="F16" i="31"/>
  <c r="E20" i="31"/>
  <c r="E16" i="31"/>
  <c r="D19" i="31"/>
  <c r="D16" i="31"/>
  <c r="C16" i="31"/>
  <c r="B35" i="31"/>
  <c r="B22" i="31"/>
  <c r="B17" i="31"/>
  <c r="G40" i="31"/>
  <c r="F40" i="31"/>
  <c r="E40" i="31"/>
  <c r="D40" i="31"/>
  <c r="F38" i="31"/>
  <c r="C37" i="31"/>
  <c r="B37" i="31"/>
  <c r="H35" i="31"/>
  <c r="I34" i="31"/>
  <c r="G34" i="31"/>
  <c r="F34" i="31"/>
  <c r="I33" i="31"/>
  <c r="H33" i="31"/>
  <c r="G33" i="31"/>
  <c r="F33" i="31"/>
  <c r="I31" i="31"/>
  <c r="D31" i="31"/>
  <c r="I29" i="31"/>
  <c r="I28" i="31"/>
  <c r="H28" i="31"/>
  <c r="G28" i="31"/>
  <c r="D26" i="31"/>
  <c r="H26" i="31"/>
  <c r="G26" i="31"/>
  <c r="B29" i="31"/>
  <c r="B28" i="31"/>
  <c r="B26" i="31"/>
  <c r="G25" i="31"/>
  <c r="E25" i="31"/>
  <c r="D25" i="31"/>
  <c r="C25" i="31"/>
  <c r="F24" i="31"/>
  <c r="C10" i="31"/>
  <c r="D10" i="31"/>
  <c r="F10" i="31"/>
  <c r="G10" i="31"/>
  <c r="G11" i="31"/>
  <c r="D13" i="31"/>
  <c r="E13" i="31"/>
  <c r="F13" i="31"/>
  <c r="I8" i="31"/>
  <c r="G7" i="31"/>
  <c r="G8" i="31"/>
  <c r="D8" i="31"/>
  <c r="C7" i="31"/>
  <c r="C6" i="31"/>
  <c r="B7" i="31"/>
  <c r="B24" i="31"/>
  <c r="B33" i="31"/>
  <c r="D15" i="31"/>
  <c r="G6" i="31"/>
  <c r="I15" i="31"/>
  <c r="N36" i="32"/>
  <c r="B36" i="31" s="1"/>
  <c r="N30" i="32"/>
  <c r="B30" i="31" s="1"/>
  <c r="N12" i="33"/>
  <c r="C12" i="31" s="1"/>
  <c r="N18" i="34"/>
  <c r="D18" i="31" s="1"/>
  <c r="N42" i="35"/>
  <c r="E42" i="31" s="1"/>
  <c r="N44" i="35"/>
  <c r="E44" i="31" s="1"/>
  <c r="E6" i="31"/>
  <c r="N18" i="37"/>
  <c r="G18" i="31" s="1"/>
  <c r="N12" i="37"/>
  <c r="N9" i="38"/>
  <c r="H9" i="31" s="1"/>
  <c r="N12" i="38"/>
  <c r="H12" i="31" s="1"/>
  <c r="E15" i="31"/>
  <c r="B19" i="31"/>
  <c r="G24" i="31"/>
  <c r="N27" i="37"/>
  <c r="G27" i="31" s="1"/>
  <c r="N42" i="36"/>
  <c r="F42" i="31" s="1"/>
  <c r="E28" i="31"/>
  <c r="N42" i="34"/>
  <c r="D42" i="31" s="1"/>
  <c r="C19" i="31"/>
  <c r="N44" i="33"/>
  <c r="C44" i="31" s="1"/>
  <c r="E7" i="31"/>
  <c r="N39" i="32"/>
  <c r="B39" i="31" s="1"/>
  <c r="N48" i="32"/>
  <c r="B48" i="31" s="1"/>
  <c r="N12" i="36"/>
  <c r="N9" i="34"/>
  <c r="N43" i="34" s="1"/>
  <c r="D43" i="31" s="1"/>
  <c r="H37" i="31"/>
  <c r="N48" i="39"/>
  <c r="I48" i="31" s="1"/>
  <c r="N9" i="37"/>
  <c r="C33" i="31"/>
  <c r="N48" i="36"/>
  <c r="F48" i="31" s="1"/>
  <c r="F37" i="31"/>
  <c r="N39" i="36"/>
  <c r="F39" i="31" s="1"/>
  <c r="N36" i="33"/>
  <c r="C36" i="31" s="1"/>
  <c r="B6" i="31"/>
  <c r="N9" i="32"/>
  <c r="N12" i="32"/>
  <c r="B12" i="31" s="1"/>
  <c r="N9" i="36"/>
  <c r="F9" i="31" s="1"/>
  <c r="G15" i="31"/>
  <c r="N42" i="37"/>
  <c r="G42" i="31" s="1"/>
  <c r="N36" i="35"/>
  <c r="E36" i="31" s="1"/>
  <c r="B25" i="31"/>
  <c r="N9" i="39"/>
  <c r="I9" i="31" s="1"/>
  <c r="N12" i="39"/>
  <c r="I12" i="31" s="1"/>
  <c r="N39" i="34"/>
  <c r="D39" i="31" s="1"/>
  <c r="I24" i="31" l="1"/>
  <c r="N27" i="39"/>
  <c r="I27" i="31" s="1"/>
  <c r="N44" i="39"/>
  <c r="I44" i="31" s="1"/>
  <c r="N42" i="39"/>
  <c r="I42" i="31" s="1"/>
  <c r="N36" i="39"/>
  <c r="I36" i="31" s="1"/>
  <c r="N39" i="39"/>
  <c r="I39" i="31" s="1"/>
  <c r="N30" i="39"/>
  <c r="N18" i="39"/>
  <c r="I18" i="31" s="1"/>
  <c r="N45" i="39"/>
  <c r="I45" i="31" s="1"/>
  <c r="N39" i="38"/>
  <c r="H39" i="31" s="1"/>
  <c r="N46" i="38"/>
  <c r="H46" i="31" s="1"/>
  <c r="N27" i="38"/>
  <c r="H27" i="31" s="1"/>
  <c r="N36" i="38"/>
  <c r="H36" i="31" s="1"/>
  <c r="N21" i="38"/>
  <c r="H21" i="31" s="1"/>
  <c r="H15" i="31"/>
  <c r="J15" i="31" s="1"/>
  <c r="N44" i="38"/>
  <c r="H44" i="31" s="1"/>
  <c r="N48" i="38"/>
  <c r="H48" i="31" s="1"/>
  <c r="N30" i="38"/>
  <c r="N49" i="38" s="1"/>
  <c r="H49" i="31" s="1"/>
  <c r="N18" i="38"/>
  <c r="H18" i="31" s="1"/>
  <c r="N30" i="37"/>
  <c r="G30" i="31" s="1"/>
  <c r="N46" i="37"/>
  <c r="G46" i="31" s="1"/>
  <c r="N39" i="37"/>
  <c r="G39" i="31" s="1"/>
  <c r="N36" i="37"/>
  <c r="G36" i="31" s="1"/>
  <c r="N49" i="37"/>
  <c r="G49" i="31" s="1"/>
  <c r="N21" i="37"/>
  <c r="G21" i="31" s="1"/>
  <c r="N43" i="37"/>
  <c r="G43" i="31" s="1"/>
  <c r="N45" i="37"/>
  <c r="G45" i="31" s="1"/>
  <c r="G12" i="31"/>
  <c r="G9" i="31"/>
  <c r="N18" i="36"/>
  <c r="F18" i="31" s="1"/>
  <c r="N27" i="36"/>
  <c r="F27" i="31" s="1"/>
  <c r="N30" i="36"/>
  <c r="F30" i="31" s="1"/>
  <c r="N21" i="36"/>
  <c r="F21" i="31" s="1"/>
  <c r="F12" i="31"/>
  <c r="N36" i="36"/>
  <c r="F36" i="31" s="1"/>
  <c r="N49" i="36"/>
  <c r="F49" i="31" s="1"/>
  <c r="J25" i="31"/>
  <c r="N44" i="36"/>
  <c r="F44" i="31" s="1"/>
  <c r="N30" i="35"/>
  <c r="E30" i="31" s="1"/>
  <c r="N21" i="35"/>
  <c r="E21" i="31" s="1"/>
  <c r="N39" i="35"/>
  <c r="E39" i="31" s="1"/>
  <c r="N46" i="35"/>
  <c r="E46" i="31" s="1"/>
  <c r="N27" i="35"/>
  <c r="E27" i="31" s="1"/>
  <c r="E24" i="31"/>
  <c r="N12" i="35"/>
  <c r="N48" i="35"/>
  <c r="E48" i="31" s="1"/>
  <c r="J37" i="31"/>
  <c r="N18" i="35"/>
  <c r="E18" i="31" s="1"/>
  <c r="E12" i="31"/>
  <c r="J6" i="31"/>
  <c r="N9" i="35"/>
  <c r="N27" i="34"/>
  <c r="D27" i="31" s="1"/>
  <c r="D9" i="31"/>
  <c r="J33" i="31"/>
  <c r="N36" i="34"/>
  <c r="D36" i="31" s="1"/>
  <c r="N30" i="34"/>
  <c r="N48" i="34"/>
  <c r="D48" i="31" s="1"/>
  <c r="N46" i="34"/>
  <c r="D46" i="31" s="1"/>
  <c r="N12" i="34"/>
  <c r="D12" i="31" s="1"/>
  <c r="J29" i="31"/>
  <c r="J28" i="31"/>
  <c r="J26" i="31"/>
  <c r="J24" i="31"/>
  <c r="J22" i="31"/>
  <c r="N21" i="34"/>
  <c r="D21" i="31" s="1"/>
  <c r="J7" i="31"/>
  <c r="C15" i="31"/>
  <c r="N45" i="33"/>
  <c r="C45" i="31" s="1"/>
  <c r="J17" i="31"/>
  <c r="N39" i="33"/>
  <c r="C39" i="31" s="1"/>
  <c r="N48" i="33"/>
  <c r="C48" i="31" s="1"/>
  <c r="J40" i="31"/>
  <c r="J38" i="31"/>
  <c r="J35" i="31"/>
  <c r="J34" i="31"/>
  <c r="J31" i="31"/>
  <c r="N27" i="33"/>
  <c r="C27" i="31" s="1"/>
  <c r="N46" i="33"/>
  <c r="C46" i="31" s="1"/>
  <c r="N30" i="33"/>
  <c r="J20" i="31"/>
  <c r="J19" i="31"/>
  <c r="N18" i="33"/>
  <c r="C18" i="31" s="1"/>
  <c r="J16" i="31"/>
  <c r="J13" i="31"/>
  <c r="J11" i="31"/>
  <c r="J10" i="31"/>
  <c r="J8" i="31"/>
  <c r="N9" i="33"/>
  <c r="N42" i="33"/>
  <c r="C42" i="31" s="1"/>
  <c r="N18" i="32"/>
  <c r="B18" i="31" s="1"/>
  <c r="N49" i="32"/>
  <c r="B49" i="31" s="1"/>
  <c r="N46" i="32"/>
  <c r="B46" i="31" s="1"/>
  <c r="N27" i="32"/>
  <c r="B27" i="31" s="1"/>
  <c r="N44" i="32"/>
  <c r="B44" i="31" s="1"/>
  <c r="N21" i="32"/>
  <c r="B21" i="31" s="1"/>
  <c r="N42" i="32"/>
  <c r="B42" i="31" s="1"/>
  <c r="N43" i="32"/>
  <c r="B43" i="31" s="1"/>
  <c r="B9" i="31"/>
  <c r="N47" i="39" l="1"/>
  <c r="I47" i="31" s="1"/>
  <c r="N49" i="39"/>
  <c r="I49" i="31" s="1"/>
  <c r="I30" i="31"/>
  <c r="N43" i="39"/>
  <c r="I43" i="31" s="1"/>
  <c r="H30" i="31"/>
  <c r="N45" i="38"/>
  <c r="H45" i="31" s="1"/>
  <c r="N47" i="38"/>
  <c r="H47" i="31" s="1"/>
  <c r="N43" i="38"/>
  <c r="H43" i="31" s="1"/>
  <c r="N47" i="37"/>
  <c r="G47" i="31" s="1"/>
  <c r="N43" i="36"/>
  <c r="F43" i="31" s="1"/>
  <c r="J42" i="31"/>
  <c r="J9" i="31"/>
  <c r="N45" i="36"/>
  <c r="F45" i="31" s="1"/>
  <c r="N47" i="36"/>
  <c r="F47" i="31" s="1"/>
  <c r="N49" i="35"/>
  <c r="E49" i="31" s="1"/>
  <c r="N45" i="35"/>
  <c r="E45" i="31" s="1"/>
  <c r="J39" i="31"/>
  <c r="J12" i="31"/>
  <c r="J36" i="31"/>
  <c r="N47" i="35"/>
  <c r="E47" i="31" s="1"/>
  <c r="J46" i="31"/>
  <c r="N43" i="35"/>
  <c r="E43" i="31" s="1"/>
  <c r="E9" i="31"/>
  <c r="J27" i="31"/>
  <c r="J30" i="31"/>
  <c r="J48" i="31"/>
  <c r="N45" i="34"/>
  <c r="D45" i="31" s="1"/>
  <c r="N47" i="34"/>
  <c r="D47" i="31" s="1"/>
  <c r="N49" i="34"/>
  <c r="D49" i="31" s="1"/>
  <c r="D30" i="31"/>
  <c r="J18" i="31"/>
  <c r="N43" i="33"/>
  <c r="C43" i="31" s="1"/>
  <c r="J44" i="31"/>
  <c r="J21" i="31"/>
  <c r="N47" i="33"/>
  <c r="C47" i="31" s="1"/>
  <c r="C9" i="31"/>
  <c r="N49" i="33"/>
  <c r="C49" i="31" s="1"/>
  <c r="C30" i="31"/>
  <c r="N45" i="32"/>
  <c r="B45" i="31" s="1"/>
  <c r="N47" i="32"/>
  <c r="B47" i="31" s="1"/>
  <c r="J49" i="31" l="1"/>
  <c r="J45" i="31"/>
  <c r="J43" i="31"/>
  <c r="J47" i="31"/>
</calcChain>
</file>

<file path=xl/sharedStrings.xml><?xml version="1.0" encoding="utf-8"?>
<sst xmlns="http://schemas.openxmlformats.org/spreadsheetml/2006/main" count="617" uniqueCount="109">
  <si>
    <t>Trends Analysis Projections, LLC</t>
  </si>
  <si>
    <t>THE TAP REPORT</t>
  </si>
  <si>
    <t>Total</t>
  </si>
  <si>
    <t>Definite Room Nights</t>
  </si>
  <si>
    <t>Pace Targets</t>
  </si>
  <si>
    <t>Pace Percentage</t>
  </si>
  <si>
    <t>Total Demand Room Nights</t>
  </si>
  <si>
    <t>Lost Room Nights</t>
  </si>
  <si>
    <t>Conversion Percentage</t>
  </si>
  <si>
    <t>Tentative Room Nights</t>
  </si>
  <si>
    <t>JAN</t>
  </si>
  <si>
    <t>FEB</t>
  </si>
  <si>
    <t>MAR</t>
  </si>
  <si>
    <t>APR</t>
  </si>
  <si>
    <t>MAY</t>
  </si>
  <si>
    <t>JUN</t>
  </si>
  <si>
    <t>JUL</t>
  </si>
  <si>
    <t>AUG</t>
  </si>
  <si>
    <t>SEP</t>
  </si>
  <si>
    <t>NOV</t>
  </si>
  <si>
    <t>DEC</t>
  </si>
  <si>
    <t>TOTAL</t>
  </si>
  <si>
    <t>OCT</t>
  </si>
  <si>
    <t>For More Information Contact:</t>
  </si>
  <si>
    <t>Jeff Eastman</t>
  </si>
  <si>
    <t>Table of Contents</t>
  </si>
  <si>
    <t>Report</t>
  </si>
  <si>
    <t>Page</t>
  </si>
  <si>
    <t xml:space="preserve">Report Date: </t>
  </si>
  <si>
    <t>Reports</t>
  </si>
  <si>
    <r>
      <t>TAP Report</t>
    </r>
    <r>
      <rPr>
        <sz val="10"/>
        <rFont val="Arial"/>
        <family val="2"/>
      </rPr>
      <t xml:space="preserve"> - Eight Year Pace Report.  Displays room night pace targets compared to definite room nights on the books for each month and year for the next 8 years, beginning with the current year, along with an annual summary of these years.</t>
    </r>
  </si>
  <si>
    <r>
      <t>Convention Center TAP Report</t>
    </r>
    <r>
      <rPr>
        <sz val="10"/>
        <rFont val="Arial"/>
        <family val="2"/>
      </rPr>
      <t xml:space="preserve"> - Compares pace targets to definite room nights on the books using convention center room nights only, on an annual basis.  Monthly detail can be provided upon request.</t>
    </r>
  </si>
  <si>
    <r>
      <t>Pace vs. Demand TAP Report</t>
    </r>
    <r>
      <rPr>
        <sz val="10"/>
        <rFont val="Arial"/>
        <family val="2"/>
      </rPr>
      <t xml:space="preserve"> - Displays an annual summary of pace, demand, and conversion data for the next 8 years, beginning with the currrent year.  Monthly detail is included in the Peer Set Benchmarking TAP Report.</t>
    </r>
  </si>
  <si>
    <r>
      <t>Peer Set Benchmarking TAP Report</t>
    </r>
    <r>
      <rPr>
        <sz val="10"/>
        <rFont val="Arial"/>
        <family val="2"/>
      </rPr>
      <t xml:space="preserve"> - Comparison of the client city's pace and demand data to the pace and demand data of the Peer Set for each month and year for the next 8 years, along with an annual summary of these years.  The top section of each page displays the client city's data.  The second section of the report displays the aggregate data for all cities listed in the Peer Set.  The third section compares the client city's performance to the performance of the Peer Set as a whole.</t>
    </r>
  </si>
  <si>
    <t>Glossary of Terms</t>
  </si>
  <si>
    <r>
      <rPr>
        <sz val="10"/>
        <color indexed="10"/>
        <rFont val="Arial"/>
        <family val="2"/>
      </rPr>
      <t>Consumption Benchmark</t>
    </r>
    <r>
      <rPr>
        <sz val="10"/>
        <color indexed="8"/>
        <rFont val="Arial"/>
        <family val="2"/>
      </rPr>
      <t xml:space="preserve"> – The average number of definite room nights produced by the bureau for each month and year for the last three twelve month periods.  Each month the “oldest” month is dropped from the calculation and the most recent month is added.</t>
    </r>
  </si>
  <si>
    <r>
      <t>Conversion Index</t>
    </r>
    <r>
      <rPr>
        <sz val="10"/>
        <rFont val="Arial"/>
        <family val="2"/>
      </rPr>
      <t xml:space="preserve"> - A measurement for each month and year of the client city's Conversion Percentage compared to the Peer Set's Conversion Percentage.  A value greater than 100 indicates that the client city is converting more demand to definite room nights than the Peer Set.  A number less than 100 indicates that the client city is converting less demand to definite room nights than the Peer Set.</t>
    </r>
  </si>
  <si>
    <r>
      <t>Conversion Index Rank</t>
    </r>
    <r>
      <rPr>
        <sz val="10"/>
        <rFont val="Arial"/>
        <family val="2"/>
      </rPr>
      <t xml:space="preserve"> - The position of the client's Conversion Index compared to the Peer Set.</t>
    </r>
  </si>
  <si>
    <r>
      <t>Conversion Percentage</t>
    </r>
    <r>
      <rPr>
        <sz val="10"/>
        <rFont val="Arial"/>
        <family val="2"/>
      </rPr>
      <t xml:space="preserve"> - The percentage of Total Demand Room Nights that the convention bureau converts to Definite Room Nights for each month and year at the time the report is published.</t>
    </r>
  </si>
  <si>
    <r>
      <rPr>
        <sz val="10"/>
        <color indexed="10"/>
        <rFont val="Arial"/>
        <family val="2"/>
      </rPr>
      <t>Definite Room Nights</t>
    </r>
    <r>
      <rPr>
        <sz val="10"/>
        <color indexed="8"/>
        <rFont val="Arial"/>
        <family val="2"/>
      </rPr>
      <t xml:space="preserve"> – Number of definite room nights, confirmed by the convention bureau for each month and year at the time the report is published.</t>
    </r>
  </si>
  <si>
    <r>
      <rPr>
        <sz val="10"/>
        <color indexed="10"/>
        <rFont val="Arial"/>
        <family val="2"/>
      </rPr>
      <t>Definite Room Night Share %</t>
    </r>
    <r>
      <rPr>
        <sz val="10"/>
        <color indexed="8"/>
        <rFont val="Arial"/>
        <family val="2"/>
      </rPr>
      <t xml:space="preserve"> – A percentage indicating the client city's portion of  the Peer Set's Definite Room Nights.</t>
    </r>
  </si>
  <si>
    <r>
      <rPr>
        <sz val="10"/>
        <color indexed="10"/>
        <rFont val="Arial"/>
        <family val="2"/>
      </rPr>
      <t>Lost Room Nights</t>
    </r>
    <r>
      <rPr>
        <sz val="10"/>
        <color indexed="8"/>
        <rFont val="Arial"/>
        <family val="2"/>
      </rPr>
      <t xml:space="preserve"> – The number of room nights. both definite and tentative, that have been lost for each month and year at the time the report is published.</t>
    </r>
  </si>
  <si>
    <r>
      <t>Pace Index</t>
    </r>
    <r>
      <rPr>
        <sz val="10"/>
        <rFont val="Arial"/>
        <family val="2"/>
      </rPr>
      <t xml:space="preserve"> - A measurement for each month and year of the client city's Pace Percentage compared to the Peer Set's Pace Percentage.  A value greater than 100 indicates that the client city's Pace Percentage is higher than that of the Peer Set.  A number less than 100 indicates that the client city's Pace Percentage is less than that of the Peer Set.</t>
    </r>
  </si>
  <si>
    <r>
      <t>Pace Index Rank</t>
    </r>
    <r>
      <rPr>
        <sz val="10"/>
        <rFont val="Arial"/>
        <family val="2"/>
      </rPr>
      <t xml:space="preserve"> - The position of the client's Pace Index compared to the Peer Set.</t>
    </r>
  </si>
  <si>
    <r>
      <rPr>
        <sz val="10"/>
        <color indexed="10"/>
        <rFont val="Arial"/>
        <family val="2"/>
      </rPr>
      <t>Pace Percentage</t>
    </r>
    <r>
      <rPr>
        <sz val="10"/>
        <color indexed="8"/>
        <rFont val="Arial"/>
        <family val="2"/>
      </rPr>
      <t xml:space="preserve"> – The percentage of Definite Room Nights compared to the Pace Target. If a given bureau continues to book at current trends the same percentage can be applied to the Consumption Benchmark when each month and year passes.</t>
    </r>
  </si>
  <si>
    <r>
      <rPr>
        <sz val="10"/>
        <color indexed="10"/>
        <rFont val="Arial"/>
        <family val="2"/>
      </rPr>
      <t>Pace Target</t>
    </r>
    <r>
      <rPr>
        <sz val="10"/>
        <color indexed="8"/>
        <rFont val="Arial"/>
        <family val="2"/>
      </rPr>
      <t xml:space="preserve"> – Number of definite room nights that should be confirmed for each month and year at the time the report is published (updated every month).  Pace targets are determined by analyzing a minimum of the last three years definite room nights and all definite room nights confirmed for the future.  The analysis is completed by comparing the date a booking was confirmed to that of the arrival date for each confirmed booking and computing the number of months in advance of arrival that each booking was confirmed.</t>
    </r>
  </si>
  <si>
    <r>
      <rPr>
        <sz val="10"/>
        <color indexed="10"/>
        <rFont val="Arial"/>
        <family val="2"/>
      </rPr>
      <t>Room Night Demand Share %</t>
    </r>
    <r>
      <rPr>
        <sz val="10"/>
        <color indexed="8"/>
        <rFont val="Arial"/>
        <family val="2"/>
      </rPr>
      <t xml:space="preserve"> – A percentage indicating the client city's portion of  the Peer Set's Demand.</t>
    </r>
  </si>
  <si>
    <r>
      <rPr>
        <sz val="10"/>
        <color indexed="10"/>
        <rFont val="Arial"/>
        <family val="2"/>
      </rPr>
      <t>Tentative Room Nights</t>
    </r>
    <r>
      <rPr>
        <sz val="10"/>
        <color indexed="8"/>
        <rFont val="Arial"/>
        <family val="2"/>
      </rPr>
      <t xml:space="preserve"> – The number of tentative room nights pending for each future month and year at the time the report is published.</t>
    </r>
  </si>
  <si>
    <r>
      <t>Total Demand</t>
    </r>
    <r>
      <rPr>
        <sz val="10"/>
        <rFont val="Arial"/>
        <family val="2"/>
      </rPr>
      <t xml:space="preserve"> </t>
    </r>
    <r>
      <rPr>
        <sz val="10"/>
        <color indexed="10"/>
        <rFont val="Arial"/>
        <family val="2"/>
      </rPr>
      <t>Room Nights</t>
    </r>
    <r>
      <rPr>
        <sz val="10"/>
        <rFont val="Arial"/>
        <family val="2"/>
      </rPr>
      <t xml:space="preserve"> - Number of total lead room nights issued by the convention bureau for each month and year at the time the report is published.</t>
    </r>
  </si>
  <si>
    <r>
      <rPr>
        <sz val="10"/>
        <color indexed="10"/>
        <rFont val="Arial"/>
        <family val="2"/>
      </rPr>
      <t>Variance</t>
    </r>
    <r>
      <rPr>
        <sz val="10"/>
        <color indexed="8"/>
        <rFont val="Arial"/>
        <family val="2"/>
      </rPr>
      <t xml:space="preserve"> – The difference between the Definite Room Nights and the Pace Target.</t>
    </r>
  </si>
  <si>
    <t>Glossary</t>
  </si>
  <si>
    <t xml:space="preserve">Period Ending: </t>
  </si>
  <si>
    <t xml:space="preserve">Report: </t>
  </si>
  <si>
    <r>
      <t>Infrastructure Improvement (or Destination Attractiveness) TAP Report</t>
    </r>
    <r>
      <rPr>
        <sz val="10"/>
        <rFont val="Arial"/>
        <family val="2"/>
      </rPr>
      <t xml:space="preserve"> - Uses revised consumption benchmarks and pace targets to take into account infrastructure improvements in a given market.</t>
    </r>
  </si>
  <si>
    <t>Phone: 913-261-8465</t>
  </si>
  <si>
    <t>Consumption Benchmark</t>
  </si>
  <si>
    <t>Definite Events</t>
  </si>
  <si>
    <t>Total Demand Events</t>
  </si>
  <si>
    <t>Lost Events</t>
  </si>
  <si>
    <t>Tentative Events</t>
  </si>
  <si>
    <t>2015 Peer Set</t>
  </si>
  <si>
    <t>2016 Peer Set</t>
  </si>
  <si>
    <t>2017 Peer Set</t>
  </si>
  <si>
    <t>Demand RN Share %</t>
  </si>
  <si>
    <t>Demand Event Share %</t>
  </si>
  <si>
    <t>Peer Set Benchmarking TAP Report</t>
  </si>
  <si>
    <t>* This report uses each city's highest consumption benchmark values, whether they are the  TAP Method or Infrastructure Improvement benchmarks.</t>
  </si>
  <si>
    <t>Pace Index</t>
  </si>
  <si>
    <t>Conversion Index</t>
  </si>
  <si>
    <t>Event Pace Index</t>
  </si>
  <si>
    <t>Event Conversion Index</t>
  </si>
  <si>
    <t>President &amp; CEO</t>
  </si>
  <si>
    <t>Trends, Analysis, Projections, LLC</t>
  </si>
  <si>
    <t>Cell: 913-961-3875</t>
  </si>
  <si>
    <t>8 Year Peer Set</t>
  </si>
  <si>
    <t>2018 Peer Set</t>
  </si>
  <si>
    <t>12313 West 125th Terrace</t>
  </si>
  <si>
    <t>Overland Park, KS 66213</t>
  </si>
  <si>
    <t>2019 Peer Set</t>
  </si>
  <si>
    <t>Definite R/N Share %</t>
  </si>
  <si>
    <t>Definite Event Share %</t>
  </si>
  <si>
    <t>2020 Peer Set</t>
  </si>
  <si>
    <t xml:space="preserve">Report for: </t>
  </si>
  <si>
    <t>2021 Peer Set</t>
  </si>
  <si>
    <t>2022 Peer Set</t>
  </si>
  <si>
    <t>Vancouver</t>
  </si>
  <si>
    <t>Period Ending November 30, 2015</t>
  </si>
  <si>
    <t>Report Date: December 16, 2015</t>
  </si>
  <si>
    <t>Vancouver Room Nights</t>
  </si>
  <si>
    <t>Peer Set R/Ns: Vancouver, Montreal, Toronto</t>
  </si>
  <si>
    <t>Vancouver Events</t>
  </si>
  <si>
    <t>Peer Set Events: Vancouver, Montreal, Toronto</t>
  </si>
  <si>
    <t>Vancouver Peer Set Benchmark Data</t>
  </si>
  <si>
    <t>Vancouver 2015 R/N</t>
  </si>
  <si>
    <t>Vancouver 2015 Events</t>
  </si>
  <si>
    <t>Vancouver 2016 R/N</t>
  </si>
  <si>
    <t>Vancouver 2016 Events</t>
  </si>
  <si>
    <t>Vancouver 2017 R/N</t>
  </si>
  <si>
    <t>Vancouver 2017 Events</t>
  </si>
  <si>
    <t>Vancouver 2018 R/N</t>
  </si>
  <si>
    <t>Vancouver 2018 Events</t>
  </si>
  <si>
    <t>Vancouver 2019 R/N</t>
  </si>
  <si>
    <t>Vancouver 2019 Events</t>
  </si>
  <si>
    <t>Vancouver 2020 R/N</t>
  </si>
  <si>
    <t>Vancouver 2020 Events</t>
  </si>
  <si>
    <t>Vancouver 2021 R/N</t>
  </si>
  <si>
    <t>Vancouver 2021 Events</t>
  </si>
  <si>
    <t>Vancouver 2022 R/N</t>
  </si>
  <si>
    <t>Vancouver 2022 Events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</si>
</sst>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6" x14ac:knownFonts="1">
    <font>
      <sz val="10"/>
      <name val="Arial"/>
    </font>
    <font>
      <sz val="10"/>
      <name val="Arial"/>
      <family val="2"/>
    </font>
    <font>
      <sz val="20"/>
      <name val="Arial"/>
      <family val="2"/>
    </font>
    <font>
      <b/>
      <sz val="26"/>
      <color indexed="9"/>
      <name val="Arial"/>
      <family val="2"/>
    </font>
    <font>
      <b/>
      <sz val="10"/>
      <color indexed="9"/>
      <name val="Arial"/>
      <family val="2"/>
    </font>
    <font>
      <sz val="10"/>
      <color indexed="10"/>
      <name val="Arial"/>
      <family val="2"/>
    </font>
    <font>
      <b/>
      <sz val="10"/>
      <name val="Arial"/>
      <family val="2"/>
    </font>
    <font>
      <b/>
      <sz val="12"/>
      <color indexed="9"/>
      <name val="Arial"/>
      <family val="2"/>
    </font>
    <font>
      <b/>
      <sz val="12"/>
      <color indexed="10"/>
      <name val="Arial"/>
      <family val="2"/>
    </font>
    <font>
      <b/>
      <sz val="12"/>
      <name val="Arial"/>
      <family val="2"/>
    </font>
    <font>
      <b/>
      <sz val="14"/>
      <color indexed="9"/>
      <name val="Arial"/>
      <family val="2"/>
    </font>
    <font>
      <b/>
      <sz val="14"/>
      <name val="Arial"/>
      <family val="2"/>
    </font>
    <font>
      <b/>
      <sz val="20"/>
      <name val="Arial"/>
      <family val="2"/>
    </font>
    <font>
      <i/>
      <sz val="12"/>
      <name val="Arial"/>
      <family val="2"/>
    </font>
    <font>
      <i/>
      <sz val="10"/>
      <name val="Arial"/>
      <family val="2"/>
    </font>
    <font>
      <sz val="10"/>
      <color indexed="8"/>
      <name val="Arial"/>
      <family val="2"/>
    </font>
    <font>
      <b/>
      <sz val="18"/>
      <name val="Arial"/>
      <family val="2"/>
    </font>
    <font>
      <sz val="11"/>
      <color theme="1"/>
      <name val="Calibri"/>
      <family val="2"/>
      <scheme val="minor"/>
    </font>
    <font>
      <u/>
      <sz val="10"/>
      <color theme="10"/>
      <name val="Arial"/>
      <family val="2"/>
    </font>
    <font>
      <i/>
      <sz val="12"/>
      <color rgb="FFFF0000"/>
      <name val="Arial"/>
      <family val="2"/>
    </font>
    <font>
      <b/>
      <sz val="10"/>
      <color rgb="FFFF0000"/>
      <name val="Arial"/>
      <family val="2"/>
    </font>
    <font>
      <sz val="10"/>
      <color rgb="FFFF0000"/>
      <name val="Arial"/>
      <family val="2"/>
    </font>
    <font>
      <sz val="10"/>
      <color theme="1"/>
      <name val="Arial"/>
      <family val="2"/>
    </font>
    <font>
      <b/>
      <sz val="12"/>
      <color rgb="FFFF0000"/>
      <name val="Arial"/>
      <family val="2"/>
    </font>
    <font>
      <sz val="9"/>
      <color rgb="FFFF0000"/>
      <name val="Arial"/>
      <family val="2"/>
    </font>
    <font>
      <sz val="10"/>
      <color rgb="FF000000"/>
      <name val="Arial"/>
      <family val="2"/>
    </font>
  </fonts>
  <fills count="7">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8F8F8"/>
        <bgColor indexed="64"/>
      </patternFill>
    </fill>
    <fill>
      <patternFill patternType="solid">
        <fgColor theme="0" tint="-0.14999847407452621"/>
        <bgColor indexed="64"/>
      </patternFill>
    </fill>
  </fills>
  <borders count="20">
    <border>
      <left/>
      <right/>
      <top/>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thick">
        <color rgb="FFFF0000"/>
      </right>
      <top/>
      <bottom style="thick">
        <color rgb="FFFF0000"/>
      </bottom>
      <diagonal/>
    </border>
    <border>
      <left/>
      <right/>
      <top/>
      <bottom style="thick">
        <color rgb="FFFF0000"/>
      </bottom>
      <diagonal/>
    </border>
    <border>
      <left style="thick">
        <color rgb="FFFF0000"/>
      </left>
      <right/>
      <top/>
      <bottom style="thick">
        <color rgb="FFFF0000"/>
      </bottom>
      <diagonal/>
    </border>
    <border>
      <left/>
      <right style="thick">
        <color rgb="FFFF0000"/>
      </right>
      <top/>
      <bottom/>
      <diagonal/>
    </border>
    <border>
      <left style="thick">
        <color rgb="FFFF0000"/>
      </left>
      <right/>
      <top/>
      <bottom/>
      <diagonal/>
    </border>
    <border>
      <left/>
      <right style="thick">
        <color rgb="FFFF0000"/>
      </right>
      <top style="thick">
        <color rgb="FFFF0000"/>
      </top>
      <bottom/>
      <diagonal/>
    </border>
    <border>
      <left/>
      <right/>
      <top style="thick">
        <color rgb="FFFF0000"/>
      </top>
      <bottom/>
      <diagonal/>
    </border>
    <border>
      <left style="thick">
        <color rgb="FFFF0000"/>
      </left>
      <right/>
      <top style="thick">
        <color rgb="FFFF0000"/>
      </top>
      <bottom/>
      <diagonal/>
    </border>
  </borders>
  <cellStyleXfs count="4">
    <xf numFmtId="0" fontId="0" fillId="0" borderId="0"/>
    <xf numFmtId="0" fontId="18" fillId="0" borderId="0" applyNumberFormat="0" applyFill="0" applyBorder="0" applyAlignment="0" applyProtection="0">
      <alignment vertical="top"/>
      <protection locked="0"/>
    </xf>
    <xf numFmtId="0" fontId="1" fillId="0" borderId="0"/>
    <xf numFmtId="0" fontId="17" fillId="0" borderId="0"/>
  </cellStyleXfs>
  <cellXfs count="118">
    <xf numFmtId="0" fontId="0" fillId="0" borderId="0" xfId="0"/>
    <xf numFmtId="0" fontId="6" fillId="0" borderId="0" xfId="0" applyFont="1"/>
    <xf numFmtId="0" fontId="10" fillId="2" borderId="0" xfId="0" applyFont="1" applyFill="1"/>
    <xf numFmtId="0" fontId="0" fillId="0" borderId="0" xfId="0" applyAlignment="1">
      <alignment horizontal="center"/>
    </xf>
    <xf numFmtId="0" fontId="18" fillId="0" borderId="0" xfId="1" quotePrefix="1" applyAlignment="1" applyProtection="1">
      <alignment horizontal="center"/>
    </xf>
    <xf numFmtId="0" fontId="18" fillId="0" borderId="0" xfId="1" applyAlignment="1" applyProtection="1"/>
    <xf numFmtId="0" fontId="0" fillId="0" borderId="0" xfId="0" applyAlignment="1">
      <alignment horizontal="left"/>
    </xf>
    <xf numFmtId="0" fontId="1" fillId="0" borderId="0" xfId="2"/>
    <xf numFmtId="0" fontId="1" fillId="0" borderId="12" xfId="2" applyBorder="1"/>
    <xf numFmtId="0" fontId="1" fillId="0" borderId="13" xfId="2" applyBorder="1"/>
    <xf numFmtId="0" fontId="1" fillId="0" borderId="14" xfId="2" applyBorder="1"/>
    <xf numFmtId="0" fontId="1" fillId="0" borderId="15" xfId="2" applyBorder="1"/>
    <xf numFmtId="0" fontId="1" fillId="0" borderId="0" xfId="2" applyBorder="1"/>
    <xf numFmtId="0" fontId="1" fillId="0" borderId="16" xfId="2" applyBorder="1"/>
    <xf numFmtId="0" fontId="9" fillId="0" borderId="0" xfId="2" applyFont="1" applyBorder="1"/>
    <xf numFmtId="0" fontId="9" fillId="0" borderId="0" xfId="2" applyFont="1" applyBorder="1" applyAlignment="1">
      <alignment horizontal="right"/>
    </xf>
    <xf numFmtId="0" fontId="6" fillId="3" borderId="0" xfId="2" applyFont="1" applyFill="1" applyBorder="1"/>
    <xf numFmtId="0" fontId="12" fillId="3" borderId="0" xfId="2" applyFont="1" applyFill="1" applyBorder="1"/>
    <xf numFmtId="0" fontId="12" fillId="3" borderId="0" xfId="2" applyFont="1" applyFill="1" applyBorder="1" applyAlignment="1">
      <alignment horizontal="left"/>
    </xf>
    <xf numFmtId="0" fontId="4" fillId="2" borderId="0" xfId="2" applyFont="1" applyFill="1" applyBorder="1"/>
    <xf numFmtId="0" fontId="3" fillId="2" borderId="0" xfId="2" applyFont="1" applyFill="1" applyBorder="1"/>
    <xf numFmtId="0" fontId="2" fillId="0" borderId="0" xfId="2" applyFont="1" applyBorder="1"/>
    <xf numFmtId="0" fontId="1" fillId="0" borderId="17" xfId="2" applyBorder="1"/>
    <xf numFmtId="0" fontId="1" fillId="0" borderId="18" xfId="2" applyBorder="1"/>
    <xf numFmtId="0" fontId="1" fillId="0" borderId="19" xfId="2" applyBorder="1"/>
    <xf numFmtId="0" fontId="1" fillId="4" borderId="1" xfId="2" applyFont="1" applyFill="1" applyBorder="1"/>
    <xf numFmtId="0" fontId="1" fillId="4" borderId="0" xfId="2" applyFill="1"/>
    <xf numFmtId="9" fontId="6" fillId="4" borderId="0" xfId="2" applyNumberFormat="1" applyFont="1" applyFill="1" applyBorder="1" applyAlignment="1">
      <alignment horizontal="center"/>
    </xf>
    <xf numFmtId="38" fontId="1" fillId="0" borderId="2" xfId="2" applyNumberFormat="1" applyFont="1" applyBorder="1" applyAlignment="1">
      <alignment horizontal="center"/>
    </xf>
    <xf numFmtId="38" fontId="1" fillId="4" borderId="3" xfId="2" applyNumberFormat="1" applyFont="1" applyFill="1" applyBorder="1" applyAlignment="1">
      <alignment horizontal="center"/>
    </xf>
    <xf numFmtId="0" fontId="13" fillId="0" borderId="0" xfId="2" applyFont="1"/>
    <xf numFmtId="9" fontId="1" fillId="0" borderId="2" xfId="2" applyNumberFormat="1" applyFont="1" applyBorder="1" applyAlignment="1">
      <alignment horizontal="center"/>
    </xf>
    <xf numFmtId="9" fontId="1" fillId="4" borderId="3" xfId="2" applyNumberFormat="1" applyFont="1" applyFill="1" applyBorder="1" applyAlignment="1">
      <alignment horizontal="center"/>
    </xf>
    <xf numFmtId="9" fontId="1" fillId="5" borderId="4" xfId="2" applyNumberFormat="1" applyFont="1" applyFill="1" applyBorder="1"/>
    <xf numFmtId="0" fontId="1" fillId="0" borderId="4" xfId="2" applyFont="1" applyBorder="1"/>
    <xf numFmtId="0" fontId="5" fillId="0" borderId="0" xfId="2" applyFont="1"/>
    <xf numFmtId="0" fontId="8" fillId="0" borderId="0" xfId="2" applyFont="1"/>
    <xf numFmtId="0" fontId="9" fillId="0" borderId="0" xfId="2" applyFont="1"/>
    <xf numFmtId="0" fontId="7" fillId="3" borderId="0" xfId="2" applyFont="1" applyFill="1"/>
    <xf numFmtId="0" fontId="1" fillId="0" borderId="0" xfId="2" applyFont="1"/>
    <xf numFmtId="0" fontId="1" fillId="3" borderId="0" xfId="2" applyFont="1" applyFill="1"/>
    <xf numFmtId="0" fontId="11" fillId="3" borderId="0" xfId="2" applyFont="1" applyFill="1"/>
    <xf numFmtId="0" fontId="10" fillId="2" borderId="0" xfId="2" applyFont="1" applyFill="1"/>
    <xf numFmtId="0" fontId="9" fillId="3" borderId="0" xfId="2" applyFont="1" applyFill="1"/>
    <xf numFmtId="38" fontId="1" fillId="0" borderId="3" xfId="2" applyNumberFormat="1" applyBorder="1" applyAlignment="1">
      <alignment horizontal="center"/>
    </xf>
    <xf numFmtId="38" fontId="1" fillId="0" borderId="2" xfId="2" applyNumberFormat="1" applyBorder="1" applyAlignment="1">
      <alignment horizontal="center"/>
    </xf>
    <xf numFmtId="0" fontId="14" fillId="0" borderId="0" xfId="2" applyFont="1"/>
    <xf numFmtId="0" fontId="19" fillId="0" borderId="0" xfId="0" applyFont="1" applyFill="1"/>
    <xf numFmtId="0" fontId="1" fillId="6" borderId="4" xfId="2" applyFont="1" applyFill="1" applyBorder="1"/>
    <xf numFmtId="38" fontId="1" fillId="6" borderId="3" xfId="2" applyNumberFormat="1" applyFont="1" applyFill="1" applyBorder="1" applyAlignment="1">
      <alignment horizontal="center"/>
    </xf>
    <xf numFmtId="38" fontId="1" fillId="6" borderId="2" xfId="2" applyNumberFormat="1" applyFont="1" applyFill="1" applyBorder="1" applyAlignment="1">
      <alignment horizontal="center"/>
    </xf>
    <xf numFmtId="9" fontId="1" fillId="6" borderId="2" xfId="2" applyNumberFormat="1" applyFont="1" applyFill="1" applyBorder="1" applyAlignment="1">
      <alignment horizontal="center"/>
    </xf>
    <xf numFmtId="0" fontId="1" fillId="6" borderId="5" xfId="2" applyFont="1" applyFill="1" applyBorder="1"/>
    <xf numFmtId="38" fontId="1" fillId="6" borderId="6" xfId="2" applyNumberFormat="1" applyFont="1" applyFill="1" applyBorder="1" applyAlignment="1">
      <alignment horizontal="center"/>
    </xf>
    <xf numFmtId="38" fontId="1" fillId="6" borderId="7" xfId="2" applyNumberFormat="1" applyFont="1" applyFill="1" applyBorder="1" applyAlignment="1">
      <alignment horizontal="center"/>
    </xf>
    <xf numFmtId="0" fontId="20" fillId="0" borderId="0" xfId="2" applyFont="1" applyAlignment="1">
      <alignment horizontal="center"/>
    </xf>
    <xf numFmtId="38" fontId="1" fillId="6" borderId="6" xfId="2" applyNumberFormat="1" applyFill="1" applyBorder="1" applyAlignment="1">
      <alignment horizontal="center"/>
    </xf>
    <xf numFmtId="38" fontId="1" fillId="6" borderId="7" xfId="2" applyNumberFormat="1" applyFill="1" applyBorder="1" applyAlignment="1">
      <alignment horizontal="center"/>
    </xf>
    <xf numFmtId="0" fontId="19" fillId="0" borderId="0" xfId="2" applyFont="1"/>
    <xf numFmtId="3" fontId="1" fillId="6" borderId="2" xfId="2" applyNumberFormat="1" applyFont="1" applyFill="1" applyBorder="1" applyAlignment="1">
      <alignment horizontal="center"/>
    </xf>
    <xf numFmtId="3" fontId="1" fillId="6" borderId="3" xfId="2" applyNumberFormat="1" applyFont="1" applyFill="1" applyBorder="1" applyAlignment="1">
      <alignment horizontal="center"/>
    </xf>
    <xf numFmtId="38" fontId="1" fillId="4" borderId="8" xfId="2" applyNumberFormat="1" applyFont="1" applyFill="1" applyBorder="1" applyAlignment="1">
      <alignment horizontal="center"/>
    </xf>
    <xf numFmtId="38" fontId="1" fillId="0" borderId="8" xfId="2" applyNumberFormat="1" applyFont="1" applyBorder="1" applyAlignment="1">
      <alignment horizontal="center"/>
    </xf>
    <xf numFmtId="0" fontId="20" fillId="0" borderId="0" xfId="2" applyFont="1" applyBorder="1" applyAlignment="1">
      <alignment horizontal="center"/>
    </xf>
    <xf numFmtId="0" fontId="17" fillId="0" borderId="0" xfId="3"/>
    <xf numFmtId="0" fontId="9" fillId="0" borderId="0" xfId="3" applyFont="1" applyAlignment="1">
      <alignment horizontal="center"/>
    </xf>
    <xf numFmtId="0" fontId="21" fillId="0" borderId="9" xfId="3" applyFont="1" applyBorder="1" applyAlignment="1">
      <alignment vertical="top" wrapText="1"/>
    </xf>
    <xf numFmtId="0" fontId="22" fillId="0" borderId="9" xfId="3" applyFont="1" applyBorder="1" applyAlignment="1">
      <alignment vertical="top" wrapText="1"/>
    </xf>
    <xf numFmtId="0" fontId="22" fillId="0" borderId="9" xfId="3" applyFont="1" applyBorder="1" applyAlignment="1">
      <alignment vertical="top"/>
    </xf>
    <xf numFmtId="0" fontId="21" fillId="0" borderId="9" xfId="3" applyFont="1" applyBorder="1" applyAlignment="1">
      <alignment vertical="top"/>
    </xf>
    <xf numFmtId="164" fontId="16" fillId="0" borderId="0" xfId="2" applyNumberFormat="1" applyFont="1" applyBorder="1" applyAlignment="1">
      <alignment horizontal="left" readingOrder="1"/>
    </xf>
    <xf numFmtId="0" fontId="11" fillId="3" borderId="0" xfId="2" applyFont="1" applyFill="1" applyBorder="1"/>
    <xf numFmtId="0" fontId="11" fillId="3" borderId="0" xfId="2" applyFont="1" applyFill="1" applyBorder="1" applyAlignment="1">
      <alignment horizontal="right"/>
    </xf>
    <xf numFmtId="164" fontId="11" fillId="3" borderId="0" xfId="2" applyNumberFormat="1" applyFont="1" applyFill="1" applyBorder="1" applyAlignment="1">
      <alignment horizontal="left"/>
    </xf>
    <xf numFmtId="0" fontId="1" fillId="0" borderId="0" xfId="2" applyAlignment="1">
      <alignment horizontal="center"/>
    </xf>
    <xf numFmtId="0" fontId="11" fillId="3" borderId="0" xfId="2" applyFont="1" applyFill="1" applyAlignment="1">
      <alignment horizontal="center"/>
    </xf>
    <xf numFmtId="0" fontId="6" fillId="3" borderId="0" xfId="2" applyFont="1" applyFill="1"/>
    <xf numFmtId="0" fontId="12" fillId="3" borderId="0" xfId="2" applyFont="1" applyFill="1" applyBorder="1" applyAlignment="1">
      <alignment horizontal="right"/>
    </xf>
    <xf numFmtId="0" fontId="16" fillId="0" borderId="0" xfId="2" applyFont="1" applyBorder="1" applyAlignment="1">
      <alignment horizontal="right"/>
    </xf>
    <xf numFmtId="0" fontId="6" fillId="0" borderId="0" xfId="0" applyFont="1" applyAlignment="1">
      <alignment horizontal="right"/>
    </xf>
    <xf numFmtId="0" fontId="9" fillId="0" borderId="0" xfId="0" applyFont="1" applyAlignment="1">
      <alignment horizontal="right"/>
    </xf>
    <xf numFmtId="0" fontId="1" fillId="0" borderId="0" xfId="0" applyFont="1"/>
    <xf numFmtId="38" fontId="1" fillId="4" borderId="0" xfId="2" applyNumberFormat="1" applyFont="1" applyFill="1" applyBorder="1" applyAlignment="1">
      <alignment horizontal="center"/>
    </xf>
    <xf numFmtId="38" fontId="1" fillId="4" borderId="10" xfId="2" applyNumberFormat="1" applyFont="1" applyFill="1" applyBorder="1" applyAlignment="1">
      <alignment horizontal="center"/>
    </xf>
    <xf numFmtId="38" fontId="1" fillId="4" borderId="11" xfId="2" applyNumberFormat="1" applyFont="1" applyFill="1" applyBorder="1" applyAlignment="1">
      <alignment horizontal="center"/>
    </xf>
    <xf numFmtId="38" fontId="1" fillId="0" borderId="0" xfId="2" applyNumberFormat="1" applyFont="1" applyBorder="1" applyAlignment="1">
      <alignment horizontal="center"/>
    </xf>
    <xf numFmtId="38" fontId="1" fillId="4" borderId="10" xfId="2" applyNumberFormat="1" applyFill="1" applyBorder="1" applyAlignment="1">
      <alignment horizontal="center"/>
    </xf>
    <xf numFmtId="38" fontId="1" fillId="4" borderId="11" xfId="2" applyNumberFormat="1" applyFill="1" applyBorder="1" applyAlignment="1">
      <alignment horizontal="center"/>
    </xf>
    <xf numFmtId="9" fontId="1" fillId="0" borderId="3" xfId="2" applyNumberFormat="1" applyBorder="1" applyAlignment="1">
      <alignment horizontal="center"/>
    </xf>
    <xf numFmtId="9" fontId="1" fillId="0" borderId="2" xfId="2" applyNumberFormat="1" applyBorder="1" applyAlignment="1">
      <alignment horizontal="center"/>
    </xf>
    <xf numFmtId="3" fontId="1" fillId="6" borderId="3" xfId="2" applyNumberFormat="1" applyFill="1" applyBorder="1" applyAlignment="1">
      <alignment horizontal="center"/>
    </xf>
    <xf numFmtId="3" fontId="1" fillId="6" borderId="2" xfId="2" applyNumberFormat="1" applyFill="1" applyBorder="1" applyAlignment="1">
      <alignment horizontal="center"/>
    </xf>
    <xf numFmtId="3" fontId="1" fillId="0" borderId="3" xfId="2" applyNumberFormat="1" applyFont="1" applyBorder="1" applyAlignment="1">
      <alignment horizontal="center"/>
    </xf>
    <xf numFmtId="3" fontId="1" fillId="0" borderId="2" xfId="2" applyNumberFormat="1" applyFont="1" applyBorder="1" applyAlignment="1">
      <alignment horizontal="center"/>
    </xf>
    <xf numFmtId="9" fontId="1" fillId="6" borderId="3" xfId="2" applyNumberFormat="1" applyFill="1" applyBorder="1" applyAlignment="1">
      <alignment horizontal="center"/>
    </xf>
    <xf numFmtId="9" fontId="1" fillId="6" borderId="2" xfId="2" applyNumberFormat="1" applyFill="1" applyBorder="1" applyAlignment="1">
      <alignment horizontal="center"/>
    </xf>
    <xf numFmtId="3" fontId="1" fillId="4" borderId="3" xfId="2" applyNumberFormat="1" applyFont="1" applyFill="1" applyBorder="1" applyAlignment="1">
      <alignment horizontal="center"/>
    </xf>
    <xf numFmtId="9" fontId="1" fillId="6" borderId="3" xfId="2" applyNumberFormat="1" applyFont="1" applyFill="1" applyBorder="1" applyAlignment="1">
      <alignment horizontal="center"/>
    </xf>
    <xf numFmtId="9" fontId="1" fillId="6" borderId="6" xfId="2" applyNumberFormat="1" applyFill="1" applyBorder="1" applyAlignment="1">
      <alignment horizontal="center"/>
    </xf>
    <xf numFmtId="9" fontId="1" fillId="6" borderId="7" xfId="2" applyNumberFormat="1" applyFill="1" applyBorder="1" applyAlignment="1">
      <alignment horizontal="center"/>
    </xf>
    <xf numFmtId="9" fontId="1" fillId="4" borderId="0" xfId="2" applyNumberFormat="1" applyFill="1" applyBorder="1" applyAlignment="1">
      <alignment horizontal="center"/>
    </xf>
    <xf numFmtId="0" fontId="23" fillId="0" borderId="0" xfId="2" applyFont="1" applyAlignment="1">
      <alignment horizontal="center"/>
    </xf>
    <xf numFmtId="0" fontId="24" fillId="0" borderId="0" xfId="2" applyFont="1"/>
    <xf numFmtId="0" fontId="1" fillId="4" borderId="4" xfId="2" applyFont="1" applyFill="1" applyBorder="1"/>
    <xf numFmtId="1" fontId="1" fillId="4" borderId="3" xfId="2" applyNumberFormat="1" applyFill="1" applyBorder="1" applyAlignment="1">
      <alignment horizontal="center"/>
    </xf>
    <xf numFmtId="1" fontId="1" fillId="4" borderId="2" xfId="2" applyNumberFormat="1" applyFill="1" applyBorder="1" applyAlignment="1">
      <alignment horizontal="center"/>
    </xf>
    <xf numFmtId="1" fontId="1" fillId="0" borderId="3" xfId="2" applyNumberFormat="1" applyBorder="1" applyAlignment="1">
      <alignment horizontal="center"/>
    </xf>
    <xf numFmtId="1" fontId="1" fillId="0" borderId="2" xfId="2" applyNumberFormat="1" applyBorder="1" applyAlignment="1">
      <alignment horizontal="center"/>
    </xf>
    <xf numFmtId="1" fontId="1" fillId="4" borderId="3" xfId="2" applyNumberFormat="1" applyFont="1" applyFill="1" applyBorder="1" applyAlignment="1">
      <alignment horizontal="center"/>
    </xf>
    <xf numFmtId="1" fontId="1" fillId="4" borderId="2" xfId="2" applyNumberFormat="1" applyFont="1" applyFill="1" applyBorder="1" applyAlignment="1">
      <alignment horizontal="center"/>
    </xf>
    <xf numFmtId="1" fontId="1" fillId="4" borderId="10" xfId="2" applyNumberFormat="1" applyFill="1" applyBorder="1" applyAlignment="1">
      <alignment horizontal="center"/>
    </xf>
    <xf numFmtId="1" fontId="1" fillId="4" borderId="11" xfId="2" applyNumberFormat="1" applyFill="1" applyBorder="1" applyAlignment="1">
      <alignment horizontal="center"/>
    </xf>
    <xf numFmtId="1" fontId="1" fillId="0" borderId="0" xfId="2" applyNumberFormat="1"/>
    <xf numFmtId="0" fontId="25" fillId="0" borderId="0" xfId="3" applyFont="1"/>
    <xf numFmtId="164" fontId="9" fillId="0" borderId="0" xfId="2" applyNumberFormat="1" applyFont="1" applyBorder="1" applyAlignment="1">
      <alignment horizontal="left" readingOrder="1"/>
    </xf>
    <xf numFmtId="0" fontId="1" fillId="0" borderId="0" xfId="2" applyAlignment="1"/>
    <xf numFmtId="0" fontId="1" fillId="0" borderId="16" xfId="2" applyBorder="1" applyAlignment="1">
      <alignment horizontal="right"/>
    </xf>
    <xf numFmtId="0" fontId="1" fillId="0" borderId="0" xfId="2" applyBorder="1" applyAlignment="1">
      <alignment horizontal="right"/>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15</xdr:row>
      <xdr:rowOff>304800</xdr:rowOff>
    </xdr:from>
    <xdr:to>
      <xdr:col>15</xdr:col>
      <xdr:colOff>504825</xdr:colOff>
      <xdr:row>26</xdr:row>
      <xdr:rowOff>57150</xdr:rowOff>
    </xdr:to>
    <xdr:pic>
      <xdr:nvPicPr>
        <xdr:cNvPr id="4639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514725"/>
          <a:ext cx="29241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2181225</xdr:colOff>
      <xdr:row>15</xdr:row>
      <xdr:rowOff>219075</xdr:rowOff>
    </xdr:from>
    <xdr:to>
      <xdr:col>15</xdr:col>
      <xdr:colOff>523875</xdr:colOff>
      <xdr:row>26</xdr:row>
      <xdr:rowOff>38100</xdr:rowOff>
    </xdr:to>
    <xdr:pic>
      <xdr:nvPicPr>
        <xdr:cNvPr id="4639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343852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2514600</xdr:colOff>
      <xdr:row>32</xdr:row>
      <xdr:rowOff>114300</xdr:rowOff>
    </xdr:from>
    <xdr:to>
      <xdr:col>6</xdr:col>
      <xdr:colOff>457200</xdr:colOff>
      <xdr:row>44</xdr:row>
      <xdr:rowOff>47625</xdr:rowOff>
    </xdr:to>
    <xdr:pic>
      <xdr:nvPicPr>
        <xdr:cNvPr id="3799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540067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P/Xiaoling/Dallas/Dallas_2007_04_12_reports/Dallas_2007_04_12_report_M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eff%20Eastman/Client%20Folders/Houston%20CVB/HoustonTAPReportsExcel/2007/Houston_2007_1_6_report_3Y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2014"/>
      <sheetName val="2014 Pace"/>
      <sheetName val="2014 Variance"/>
      <sheetName val="2014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1">
          <cell r="B11">
            <v>1</v>
          </cell>
          <cell r="C11">
            <v>2</v>
          </cell>
        </row>
        <row r="13">
          <cell r="E13" t="str">
            <v>actual_bookings</v>
          </cell>
          <cell r="F13" t="str">
            <v>pace_target</v>
          </cell>
          <cell r="G13" t="str">
            <v>target_consumption</v>
          </cell>
          <cell r="J13" t="str">
            <v>variance</v>
          </cell>
        </row>
      </sheetData>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6"/>
      <sheetName val="2006 Pace"/>
      <sheetName val="2006 Variance"/>
      <sheetName val="2006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11">
          <cell r="B11">
            <v>1</v>
          </cell>
          <cell r="C11">
            <v>2</v>
          </cell>
          <cell r="D11">
            <v>3</v>
          </cell>
          <cell r="E11">
            <v>4</v>
          </cell>
          <cell r="F11">
            <v>5</v>
          </cell>
          <cell r="G11">
            <v>6</v>
          </cell>
          <cell r="H11">
            <v>7</v>
          </cell>
          <cell r="I11">
            <v>8</v>
          </cell>
          <cell r="J11">
            <v>9</v>
          </cell>
          <cell r="K11">
            <v>10</v>
          </cell>
          <cell r="L11">
            <v>11</v>
          </cell>
          <cell r="M11">
            <v>12</v>
          </cell>
        </row>
        <row r="13">
          <cell r="K13" t="str">
            <v>tentative</v>
          </cell>
        </row>
      </sheetData>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P28"/>
  <sheetViews>
    <sheetView showGridLines="0" showRowColHeaders="0" tabSelected="1" topLeftCell="C1" zoomScaleNormal="100" workbookViewId="0">
      <selection activeCell="A75" sqref="A75"/>
    </sheetView>
  </sheetViews>
  <sheetFormatPr defaultRowHeight="12.75" x14ac:dyDescent="0.2"/>
  <cols>
    <col min="1" max="2" width="0" style="7" hidden="1" customWidth="1"/>
    <col min="3" max="9" width="9.140625" style="7"/>
    <col min="10" max="10" width="7.85546875" style="7" customWidth="1"/>
    <col min="11" max="11" width="34" style="7" bestFit="1" customWidth="1"/>
    <col min="12" max="16384" width="9.140625" style="7"/>
  </cols>
  <sheetData>
    <row r="2" spans="5:16" x14ac:dyDescent="0.2">
      <c r="E2" s="74"/>
    </row>
    <row r="6" spans="5:16" ht="13.5" thickBot="1" x14ac:dyDescent="0.25"/>
    <row r="7" spans="5:16" ht="13.5" thickTop="1" x14ac:dyDescent="0.2">
      <c r="E7" s="24"/>
      <c r="F7" s="23"/>
      <c r="G7" s="23"/>
      <c r="H7" s="23"/>
      <c r="I7" s="23"/>
      <c r="J7" s="23"/>
      <c r="K7" s="23"/>
      <c r="L7" s="23"/>
      <c r="M7" s="23"/>
      <c r="N7" s="23"/>
      <c r="O7" s="23"/>
      <c r="P7" s="22"/>
    </row>
    <row r="8" spans="5:16" x14ac:dyDescent="0.2">
      <c r="E8" s="13"/>
      <c r="F8" s="12"/>
      <c r="G8" s="12"/>
      <c r="H8" s="12"/>
      <c r="I8" s="12"/>
      <c r="J8" s="12"/>
      <c r="K8" s="12"/>
      <c r="L8" s="12"/>
      <c r="M8" s="12"/>
      <c r="N8" s="12"/>
      <c r="O8" s="12"/>
      <c r="P8" s="11"/>
    </row>
    <row r="9" spans="5:16" ht="25.5" x14ac:dyDescent="0.35">
      <c r="E9" s="13"/>
      <c r="F9" s="12"/>
      <c r="G9" s="12"/>
      <c r="H9" s="21" t="s">
        <v>0</v>
      </c>
      <c r="I9" s="21"/>
      <c r="J9" s="21"/>
      <c r="K9" s="12"/>
      <c r="L9" s="12"/>
      <c r="M9" s="12"/>
      <c r="N9" s="12"/>
      <c r="O9" s="12"/>
      <c r="P9" s="11"/>
    </row>
    <row r="10" spans="5:16" x14ac:dyDescent="0.2">
      <c r="E10" s="13"/>
      <c r="F10" s="12"/>
      <c r="G10" s="12"/>
      <c r="H10" s="12"/>
      <c r="I10" s="12"/>
      <c r="J10" s="12"/>
      <c r="K10" s="12"/>
      <c r="L10" s="12"/>
      <c r="M10" s="12"/>
      <c r="N10" s="12"/>
      <c r="O10" s="12"/>
      <c r="P10" s="11"/>
    </row>
    <row r="11" spans="5:16" x14ac:dyDescent="0.2">
      <c r="E11" s="13"/>
      <c r="F11" s="12"/>
      <c r="G11" s="12"/>
      <c r="H11" s="12"/>
      <c r="I11" s="12"/>
      <c r="J11" s="12"/>
      <c r="K11" s="12"/>
      <c r="L11" s="12"/>
      <c r="M11" s="12"/>
      <c r="N11" s="12"/>
      <c r="O11" s="12"/>
      <c r="P11" s="11"/>
    </row>
    <row r="12" spans="5:16" ht="33.75" x14ac:dyDescent="0.5">
      <c r="E12" s="13"/>
      <c r="F12" s="12"/>
      <c r="G12" s="12"/>
      <c r="H12" s="20" t="s">
        <v>1</v>
      </c>
      <c r="I12" s="19"/>
      <c r="J12" s="19"/>
      <c r="K12" s="19"/>
      <c r="L12" s="19"/>
      <c r="M12" s="12"/>
      <c r="N12" s="12"/>
      <c r="O12" s="12"/>
      <c r="P12" s="11"/>
    </row>
    <row r="13" spans="5:16" x14ac:dyDescent="0.2">
      <c r="E13" s="13"/>
      <c r="F13" s="12"/>
      <c r="G13" s="12"/>
      <c r="H13" s="12"/>
      <c r="I13" s="12"/>
      <c r="J13" s="12"/>
      <c r="K13" s="12"/>
      <c r="L13" s="12"/>
      <c r="M13" s="12"/>
      <c r="N13" s="12"/>
      <c r="O13" s="12"/>
      <c r="P13" s="11"/>
    </row>
    <row r="14" spans="5:16" ht="26.25" x14ac:dyDescent="0.4">
      <c r="E14" s="13"/>
      <c r="F14" s="12"/>
      <c r="G14" s="12"/>
      <c r="H14" s="12"/>
      <c r="I14" s="12"/>
      <c r="J14" s="77" t="s">
        <v>52</v>
      </c>
      <c r="K14" s="18" t="s">
        <v>65</v>
      </c>
      <c r="L14" s="12"/>
      <c r="M14" s="12"/>
      <c r="N14" s="12"/>
      <c r="O14" s="12"/>
      <c r="P14" s="11"/>
    </row>
    <row r="15" spans="5:16" ht="26.25" x14ac:dyDescent="0.4">
      <c r="E15" s="13"/>
      <c r="F15" s="12"/>
      <c r="G15" s="12"/>
      <c r="I15" s="17"/>
      <c r="J15" s="77" t="s">
        <v>82</v>
      </c>
      <c r="K15" s="18" t="s">
        <v>85</v>
      </c>
      <c r="L15" s="16"/>
      <c r="M15" s="16"/>
      <c r="N15" s="12"/>
      <c r="O15" s="12"/>
      <c r="P15" s="11"/>
    </row>
    <row r="16" spans="5:16" ht="23.25" x14ac:dyDescent="0.35">
      <c r="E16" s="13"/>
      <c r="F16" s="12"/>
      <c r="G16" s="12"/>
      <c r="J16" s="78" t="s">
        <v>51</v>
      </c>
      <c r="K16" s="70">
        <v>42338</v>
      </c>
      <c r="L16" s="16"/>
      <c r="M16" s="16"/>
      <c r="N16" s="12"/>
      <c r="O16" s="12"/>
      <c r="P16" s="11"/>
    </row>
    <row r="17" spans="5:16" ht="18" x14ac:dyDescent="0.25">
      <c r="E17" s="13"/>
      <c r="F17" s="12"/>
      <c r="G17" s="12"/>
      <c r="I17" s="71"/>
      <c r="J17" s="72" t="s">
        <v>28</v>
      </c>
      <c r="K17" s="73">
        <v>42354</v>
      </c>
      <c r="L17" s="12"/>
      <c r="M17" s="12"/>
      <c r="N17" s="12"/>
      <c r="O17" s="12"/>
      <c r="P17" s="11"/>
    </row>
    <row r="18" spans="5:16" ht="15.75" x14ac:dyDescent="0.25">
      <c r="E18" s="13"/>
      <c r="F18" s="12"/>
      <c r="G18" s="12"/>
      <c r="H18" s="14"/>
      <c r="I18" s="15"/>
      <c r="J18" s="114"/>
      <c r="K18" s="115"/>
      <c r="L18" s="12"/>
      <c r="M18" s="12"/>
      <c r="N18" s="12"/>
      <c r="O18" s="12"/>
      <c r="P18" s="11"/>
    </row>
    <row r="19" spans="5:16" ht="15.75" x14ac:dyDescent="0.25">
      <c r="E19" s="13"/>
      <c r="F19" s="12"/>
      <c r="G19" s="12"/>
      <c r="H19" s="14"/>
      <c r="I19" s="14"/>
      <c r="J19" s="14"/>
      <c r="K19" s="14"/>
      <c r="L19" s="12"/>
      <c r="M19" s="12"/>
      <c r="N19" s="12"/>
      <c r="O19" s="12"/>
      <c r="P19" s="11"/>
    </row>
    <row r="20" spans="5:16" x14ac:dyDescent="0.2">
      <c r="E20" s="116" t="s">
        <v>23</v>
      </c>
      <c r="F20" s="117"/>
      <c r="G20" s="117"/>
      <c r="H20" s="81" t="s">
        <v>24</v>
      </c>
      <c r="I20" s="12"/>
      <c r="J20" s="12"/>
      <c r="K20" s="12"/>
      <c r="L20" s="12"/>
      <c r="M20" s="12"/>
      <c r="N20" s="12"/>
      <c r="O20" s="12"/>
      <c r="P20" s="11"/>
    </row>
    <row r="21" spans="5:16" x14ac:dyDescent="0.2">
      <c r="E21" s="13"/>
      <c r="F21" s="12"/>
      <c r="G21" s="12"/>
      <c r="H21" s="81" t="s">
        <v>71</v>
      </c>
      <c r="I21" s="12"/>
      <c r="J21" s="12"/>
      <c r="K21" s="12"/>
      <c r="L21" s="12"/>
      <c r="M21" s="12"/>
      <c r="N21" s="12"/>
      <c r="O21" s="12"/>
      <c r="P21" s="11"/>
    </row>
    <row r="22" spans="5:16" x14ac:dyDescent="0.2">
      <c r="E22" s="13"/>
      <c r="F22" s="12"/>
      <c r="G22" s="12"/>
      <c r="H22" s="81" t="s">
        <v>72</v>
      </c>
      <c r="I22" s="12"/>
      <c r="J22" s="12"/>
      <c r="K22" s="12"/>
      <c r="L22" s="12"/>
      <c r="M22" s="12"/>
      <c r="N22" s="12"/>
      <c r="O22" s="12"/>
      <c r="P22" s="11"/>
    </row>
    <row r="23" spans="5:16" x14ac:dyDescent="0.2">
      <c r="E23" s="13"/>
      <c r="F23" s="12"/>
      <c r="G23" s="12"/>
      <c r="H23" s="113" t="s">
        <v>76</v>
      </c>
      <c r="I23" s="12"/>
      <c r="J23" s="12"/>
      <c r="K23" s="12"/>
      <c r="L23" s="12"/>
      <c r="M23" s="12"/>
      <c r="N23" s="12"/>
      <c r="O23" s="12"/>
      <c r="P23" s="11"/>
    </row>
    <row r="24" spans="5:16" x14ac:dyDescent="0.2">
      <c r="E24" s="13"/>
      <c r="F24" s="12"/>
      <c r="G24" s="12"/>
      <c r="H24" s="113" t="s">
        <v>77</v>
      </c>
      <c r="I24" s="12"/>
      <c r="J24" s="12"/>
      <c r="K24" s="12"/>
      <c r="L24" s="12"/>
      <c r="M24" s="12"/>
      <c r="N24" s="12"/>
      <c r="O24" s="12"/>
      <c r="P24" s="11"/>
    </row>
    <row r="25" spans="5:16" x14ac:dyDescent="0.2">
      <c r="E25" s="13"/>
      <c r="F25" s="12"/>
      <c r="G25" s="12"/>
      <c r="H25" s="81" t="s">
        <v>54</v>
      </c>
      <c r="I25" s="12"/>
      <c r="J25" s="12"/>
      <c r="K25" s="12"/>
      <c r="L25" s="12"/>
      <c r="M25" s="12"/>
      <c r="N25" s="12"/>
      <c r="O25" s="12"/>
      <c r="P25" s="11"/>
    </row>
    <row r="26" spans="5:16" x14ac:dyDescent="0.2">
      <c r="E26" s="13"/>
      <c r="F26" s="12"/>
      <c r="G26" s="12"/>
      <c r="H26" s="81" t="s">
        <v>73</v>
      </c>
      <c r="I26" s="12"/>
      <c r="J26" s="12"/>
      <c r="K26" s="12"/>
      <c r="L26" s="12"/>
      <c r="M26" s="12"/>
      <c r="N26" s="12"/>
      <c r="O26" s="12"/>
      <c r="P26" s="11"/>
    </row>
    <row r="27" spans="5:16" ht="13.5" thickBot="1" x14ac:dyDescent="0.25">
      <c r="E27" s="10"/>
      <c r="F27" s="9"/>
      <c r="G27" s="9"/>
      <c r="H27" s="9"/>
      <c r="I27" s="9"/>
      <c r="J27" s="9"/>
      <c r="K27" s="9"/>
      <c r="L27" s="9"/>
      <c r="M27" s="9"/>
      <c r="N27" s="9"/>
      <c r="O27" s="9"/>
      <c r="P27" s="8"/>
    </row>
    <row r="28" spans="5:16" ht="13.5" thickTop="1" x14ac:dyDescent="0.2"/>
  </sheetData>
  <sheetProtection password="CC2E" sheet="1" objects="1" scenarios="1"/>
  <mergeCells count="2">
    <mergeCell ref="J18:K18"/>
    <mergeCell ref="E20:G20"/>
  </mergeCells>
  <pageMargins left="0.25" right="0.25" top="0.75" bottom="0.75" header="0.3" footer="0.3"/>
  <pageSetup scale="85" orientation="landscape" verticalDpi="0" r:id="rId1"/>
  <headerFooter alignWithMargins="0">
    <oddFooter>&amp;C&amp;F
&amp;P  of  &amp;N</oddFooter>
    <firstFooter>&amp;C&amp;P of &amp;N</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75" sqref="A75"/>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2021</v>
      </c>
      <c r="G4" s="36"/>
      <c r="H4" s="35"/>
      <c r="I4" s="35"/>
      <c r="J4" s="35"/>
    </row>
    <row r="5" spans="1:14" ht="15.75" thickBot="1" x14ac:dyDescent="0.25">
      <c r="A5" s="58" t="s">
        <v>105</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26907</v>
      </c>
      <c r="F6" s="56">
        <v>0</v>
      </c>
      <c r="G6" s="56">
        <v>0</v>
      </c>
      <c r="H6" s="56">
        <v>0</v>
      </c>
      <c r="I6" s="56">
        <v>0</v>
      </c>
      <c r="J6" s="56">
        <v>5250</v>
      </c>
      <c r="K6" s="56">
        <v>12155</v>
      </c>
      <c r="L6" s="56">
        <v>0</v>
      </c>
      <c r="M6" s="56">
        <v>0</v>
      </c>
      <c r="N6" s="57">
        <f>SUM(B6:M6)</f>
        <v>44312</v>
      </c>
    </row>
    <row r="7" spans="1:14" x14ac:dyDescent="0.2">
      <c r="A7" s="34" t="s">
        <v>4</v>
      </c>
      <c r="B7" s="44">
        <v>1397</v>
      </c>
      <c r="C7" s="44">
        <v>1253</v>
      </c>
      <c r="D7" s="44">
        <v>1812</v>
      </c>
      <c r="E7" s="44">
        <v>4739</v>
      </c>
      <c r="F7" s="44">
        <v>4714</v>
      </c>
      <c r="G7" s="44">
        <v>4846</v>
      </c>
      <c r="H7" s="44">
        <v>4235</v>
      </c>
      <c r="I7" s="44">
        <v>3092</v>
      </c>
      <c r="J7" s="44">
        <v>2652</v>
      </c>
      <c r="K7" s="44">
        <v>3337</v>
      </c>
      <c r="L7" s="44">
        <v>1537</v>
      </c>
      <c r="M7" s="44">
        <v>182</v>
      </c>
      <c r="N7" s="45">
        <f>SUM(B7:M7)</f>
        <v>33796</v>
      </c>
    </row>
    <row r="8" spans="1:14" x14ac:dyDescent="0.2">
      <c r="A8" s="48" t="s">
        <v>55</v>
      </c>
      <c r="B8" s="60">
        <v>9122</v>
      </c>
      <c r="C8" s="60">
        <v>8179</v>
      </c>
      <c r="D8" s="60">
        <v>12695</v>
      </c>
      <c r="E8" s="60">
        <v>33202</v>
      </c>
      <c r="F8" s="60">
        <v>37146</v>
      </c>
      <c r="G8" s="60">
        <v>39725</v>
      </c>
      <c r="H8" s="60">
        <v>36636</v>
      </c>
      <c r="I8" s="60">
        <v>27647</v>
      </c>
      <c r="J8" s="60">
        <v>24355</v>
      </c>
      <c r="K8" s="60">
        <v>33797</v>
      </c>
      <c r="L8" s="60">
        <v>15561</v>
      </c>
      <c r="M8" s="60">
        <v>1935</v>
      </c>
      <c r="N8" s="59">
        <f>SUM(B8:M8)</f>
        <v>280000</v>
      </c>
    </row>
    <row r="9" spans="1:14" x14ac:dyDescent="0.2">
      <c r="A9" s="34" t="s">
        <v>5</v>
      </c>
      <c r="B9" s="88">
        <v>0</v>
      </c>
      <c r="C9" s="88">
        <v>0</v>
      </c>
      <c r="D9" s="88">
        <v>0</v>
      </c>
      <c r="E9" s="88">
        <v>5.68</v>
      </c>
      <c r="F9" s="88">
        <v>0</v>
      </c>
      <c r="G9" s="88">
        <v>0</v>
      </c>
      <c r="H9" s="88">
        <v>0</v>
      </c>
      <c r="I9" s="88">
        <v>0</v>
      </c>
      <c r="J9" s="88">
        <v>1.98</v>
      </c>
      <c r="K9" s="88">
        <v>3.64</v>
      </c>
      <c r="L9" s="88">
        <v>0</v>
      </c>
      <c r="M9" s="88">
        <v>0</v>
      </c>
      <c r="N9" s="89">
        <f>N6/N7</f>
        <v>1.3111610841519707</v>
      </c>
    </row>
    <row r="10" spans="1:14" x14ac:dyDescent="0.2">
      <c r="A10" s="48" t="s">
        <v>6</v>
      </c>
      <c r="B10" s="90">
        <v>0</v>
      </c>
      <c r="C10" s="90">
        <v>0</v>
      </c>
      <c r="D10" s="90">
        <v>0</v>
      </c>
      <c r="E10" s="90">
        <v>30604</v>
      </c>
      <c r="F10" s="90">
        <v>23750</v>
      </c>
      <c r="G10" s="90">
        <v>15439</v>
      </c>
      <c r="H10" s="90">
        <v>18950</v>
      </c>
      <c r="I10" s="90">
        <v>11100</v>
      </c>
      <c r="J10" s="90">
        <v>16050</v>
      </c>
      <c r="K10" s="90">
        <v>28430</v>
      </c>
      <c r="L10" s="90">
        <v>5504</v>
      </c>
      <c r="M10" s="90">
        <v>0</v>
      </c>
      <c r="N10" s="91">
        <f>SUM(B10:M10)</f>
        <v>149827</v>
      </c>
    </row>
    <row r="11" spans="1:14" x14ac:dyDescent="0.2">
      <c r="A11" s="34" t="s">
        <v>7</v>
      </c>
      <c r="B11" s="92">
        <v>0</v>
      </c>
      <c r="C11" s="92">
        <v>0</v>
      </c>
      <c r="D11" s="92">
        <v>0</v>
      </c>
      <c r="E11" s="92">
        <v>3697</v>
      </c>
      <c r="F11" s="92">
        <v>23750</v>
      </c>
      <c r="G11" s="92">
        <v>15439</v>
      </c>
      <c r="H11" s="92">
        <v>18950</v>
      </c>
      <c r="I11" s="92">
        <v>11100</v>
      </c>
      <c r="J11" s="92">
        <v>10800</v>
      </c>
      <c r="K11" s="92">
        <v>16275</v>
      </c>
      <c r="L11" s="92">
        <v>5504</v>
      </c>
      <c r="M11" s="92">
        <v>0</v>
      </c>
      <c r="N11" s="93">
        <f>SUM(B11:M11)</f>
        <v>105515</v>
      </c>
    </row>
    <row r="12" spans="1:14" x14ac:dyDescent="0.2">
      <c r="A12" s="48" t="s">
        <v>8</v>
      </c>
      <c r="B12" s="94">
        <v>0</v>
      </c>
      <c r="C12" s="94">
        <v>0</v>
      </c>
      <c r="D12" s="94">
        <v>0</v>
      </c>
      <c r="E12" s="94">
        <v>0.88</v>
      </c>
      <c r="F12" s="94">
        <v>0</v>
      </c>
      <c r="G12" s="94">
        <v>0</v>
      </c>
      <c r="H12" s="94">
        <v>0</v>
      </c>
      <c r="I12" s="94">
        <v>0</v>
      </c>
      <c r="J12" s="94">
        <v>0.33</v>
      </c>
      <c r="K12" s="94">
        <v>0.43</v>
      </c>
      <c r="L12" s="94">
        <v>0</v>
      </c>
      <c r="M12" s="94">
        <v>0</v>
      </c>
      <c r="N12" s="95">
        <f>N6/N10</f>
        <v>0.29575443678375729</v>
      </c>
    </row>
    <row r="13" spans="1:14" ht="13.5" thickBot="1" x14ac:dyDescent="0.25">
      <c r="A13" s="25" t="s">
        <v>9</v>
      </c>
      <c r="B13" s="86">
        <v>0</v>
      </c>
      <c r="C13" s="86">
        <v>4150</v>
      </c>
      <c r="D13" s="86">
        <v>0</v>
      </c>
      <c r="E13" s="86">
        <v>0</v>
      </c>
      <c r="F13" s="86">
        <v>13775</v>
      </c>
      <c r="G13" s="86">
        <v>8000</v>
      </c>
      <c r="H13" s="86">
        <v>3440</v>
      </c>
      <c r="I13" s="86">
        <v>1080</v>
      </c>
      <c r="J13" s="86">
        <v>12424</v>
      </c>
      <c r="K13" s="86">
        <v>0</v>
      </c>
      <c r="L13" s="86">
        <v>17153</v>
      </c>
      <c r="M13" s="86">
        <v>0</v>
      </c>
      <c r="N13" s="87">
        <f>SUM(B13:M13)</f>
        <v>60022</v>
      </c>
    </row>
    <row r="14" spans="1:14" ht="16.5" thickTop="1" thickBot="1" x14ac:dyDescent="0.25">
      <c r="A14" s="47" t="s">
        <v>89</v>
      </c>
    </row>
    <row r="15" spans="1:14" ht="13.5" thickTop="1" x14ac:dyDescent="0.2">
      <c r="A15" s="52" t="s">
        <v>3</v>
      </c>
      <c r="B15" s="56">
        <v>0</v>
      </c>
      <c r="C15" s="56">
        <v>0</v>
      </c>
      <c r="D15" s="56">
        <v>4457</v>
      </c>
      <c r="E15" s="56">
        <v>30252</v>
      </c>
      <c r="F15" s="56">
        <v>0</v>
      </c>
      <c r="G15" s="56">
        <v>3718</v>
      </c>
      <c r="H15" s="56">
        <v>20650</v>
      </c>
      <c r="I15" s="56">
        <v>0</v>
      </c>
      <c r="J15" s="56">
        <v>16058</v>
      </c>
      <c r="K15" s="56">
        <v>35197</v>
      </c>
      <c r="L15" s="56">
        <v>8775</v>
      </c>
      <c r="M15" s="56">
        <v>0</v>
      </c>
      <c r="N15" s="57">
        <f>SUM(B15:M15)</f>
        <v>119107</v>
      </c>
    </row>
    <row r="16" spans="1:14" x14ac:dyDescent="0.2">
      <c r="A16" s="34" t="s">
        <v>4</v>
      </c>
      <c r="B16" s="44">
        <v>7320</v>
      </c>
      <c r="C16" s="44">
        <v>5626</v>
      </c>
      <c r="D16" s="44">
        <v>11749</v>
      </c>
      <c r="E16" s="44">
        <v>18316</v>
      </c>
      <c r="F16" s="44">
        <v>24181</v>
      </c>
      <c r="G16" s="44">
        <v>28536</v>
      </c>
      <c r="H16" s="44">
        <v>23929</v>
      </c>
      <c r="I16" s="44">
        <v>14864</v>
      </c>
      <c r="J16" s="44">
        <v>13598</v>
      </c>
      <c r="K16" s="44">
        <v>17874</v>
      </c>
      <c r="L16" s="44">
        <v>8736</v>
      </c>
      <c r="M16" s="44">
        <v>1948</v>
      </c>
      <c r="N16" s="45">
        <f>SUM(B16:M16)</f>
        <v>176677</v>
      </c>
    </row>
    <row r="17" spans="1:14" x14ac:dyDescent="0.2">
      <c r="A17" s="48" t="s">
        <v>55</v>
      </c>
      <c r="B17" s="60">
        <v>36333</v>
      </c>
      <c r="C17" s="60">
        <v>29862</v>
      </c>
      <c r="D17" s="60">
        <v>61217</v>
      </c>
      <c r="E17" s="60">
        <v>104128</v>
      </c>
      <c r="F17" s="60">
        <v>147833</v>
      </c>
      <c r="G17" s="60">
        <v>175407</v>
      </c>
      <c r="H17" s="60">
        <v>156682</v>
      </c>
      <c r="I17" s="60">
        <v>101377</v>
      </c>
      <c r="J17" s="60">
        <v>94960</v>
      </c>
      <c r="K17" s="60">
        <v>130405</v>
      </c>
      <c r="L17" s="60">
        <v>61680</v>
      </c>
      <c r="M17" s="60">
        <v>13569</v>
      </c>
      <c r="N17" s="59">
        <f>SUM(B17:M17)</f>
        <v>1113453</v>
      </c>
    </row>
    <row r="18" spans="1:14" x14ac:dyDescent="0.2">
      <c r="A18" s="34" t="s">
        <v>5</v>
      </c>
      <c r="B18" s="88">
        <v>0</v>
      </c>
      <c r="C18" s="88">
        <v>0</v>
      </c>
      <c r="D18" s="88">
        <v>0.38</v>
      </c>
      <c r="E18" s="88">
        <v>1.65</v>
      </c>
      <c r="F18" s="88">
        <v>0</v>
      </c>
      <c r="G18" s="88">
        <v>0.13</v>
      </c>
      <c r="H18" s="88">
        <v>0.86</v>
      </c>
      <c r="I18" s="88">
        <v>0</v>
      </c>
      <c r="J18" s="88">
        <v>1.18</v>
      </c>
      <c r="K18" s="88">
        <v>1.97</v>
      </c>
      <c r="L18" s="88">
        <v>1</v>
      </c>
      <c r="M18" s="88">
        <v>0</v>
      </c>
      <c r="N18" s="89">
        <f>N15/N16</f>
        <v>0.67415113455628062</v>
      </c>
    </row>
    <row r="19" spans="1:14" x14ac:dyDescent="0.2">
      <c r="A19" s="48" t="s">
        <v>6</v>
      </c>
      <c r="B19" s="90">
        <v>20185</v>
      </c>
      <c r="C19" s="90">
        <v>0</v>
      </c>
      <c r="D19" s="90">
        <v>11857</v>
      </c>
      <c r="E19" s="90">
        <v>87002</v>
      </c>
      <c r="F19" s="90">
        <v>23750</v>
      </c>
      <c r="G19" s="90">
        <v>93416</v>
      </c>
      <c r="H19" s="90">
        <v>82675</v>
      </c>
      <c r="I19" s="90">
        <v>11100</v>
      </c>
      <c r="J19" s="90">
        <v>91728</v>
      </c>
      <c r="K19" s="90">
        <v>51472</v>
      </c>
      <c r="L19" s="90">
        <v>17289</v>
      </c>
      <c r="M19" s="90">
        <v>0</v>
      </c>
      <c r="N19" s="91">
        <f>SUM(B19:M19)</f>
        <v>490474</v>
      </c>
    </row>
    <row r="20" spans="1:14" x14ac:dyDescent="0.2">
      <c r="A20" s="34" t="s">
        <v>7</v>
      </c>
      <c r="B20" s="92">
        <v>20185</v>
      </c>
      <c r="C20" s="92">
        <v>0</v>
      </c>
      <c r="D20" s="92">
        <v>7400</v>
      </c>
      <c r="E20" s="92">
        <v>56750</v>
      </c>
      <c r="F20" s="92">
        <v>23750</v>
      </c>
      <c r="G20" s="92">
        <v>89698</v>
      </c>
      <c r="H20" s="92">
        <v>62025</v>
      </c>
      <c r="I20" s="92">
        <v>11100</v>
      </c>
      <c r="J20" s="92">
        <v>75670</v>
      </c>
      <c r="K20" s="92">
        <v>16275</v>
      </c>
      <c r="L20" s="92">
        <v>8514</v>
      </c>
      <c r="M20" s="92">
        <v>0</v>
      </c>
      <c r="N20" s="93">
        <f>SUM(B20:M20)</f>
        <v>371367</v>
      </c>
    </row>
    <row r="21" spans="1:14" x14ac:dyDescent="0.2">
      <c r="A21" s="48" t="s">
        <v>8</v>
      </c>
      <c r="B21" s="94">
        <v>0</v>
      </c>
      <c r="C21" s="94">
        <v>0</v>
      </c>
      <c r="D21" s="94">
        <v>0.38</v>
      </c>
      <c r="E21" s="94">
        <v>0.35</v>
      </c>
      <c r="F21" s="94">
        <v>0</v>
      </c>
      <c r="G21" s="94">
        <v>0.04</v>
      </c>
      <c r="H21" s="94">
        <v>0.25</v>
      </c>
      <c r="I21" s="94">
        <v>0</v>
      </c>
      <c r="J21" s="94">
        <v>0.18</v>
      </c>
      <c r="K21" s="94">
        <v>0.68</v>
      </c>
      <c r="L21" s="94">
        <v>0.51</v>
      </c>
      <c r="M21" s="94">
        <v>0</v>
      </c>
      <c r="N21" s="95">
        <f>N15/N19</f>
        <v>0.24284059909393771</v>
      </c>
    </row>
    <row r="22" spans="1:14" ht="13.5" thickBot="1" x14ac:dyDescent="0.25">
      <c r="A22" s="25" t="s">
        <v>9</v>
      </c>
      <c r="B22" s="86">
        <v>0</v>
      </c>
      <c r="C22" s="86">
        <v>9305</v>
      </c>
      <c r="D22" s="86">
        <v>4440</v>
      </c>
      <c r="E22" s="86">
        <v>10538</v>
      </c>
      <c r="F22" s="86">
        <v>34525</v>
      </c>
      <c r="G22" s="86">
        <v>46740</v>
      </c>
      <c r="H22" s="86">
        <v>23045</v>
      </c>
      <c r="I22" s="86">
        <v>1080</v>
      </c>
      <c r="J22" s="86">
        <v>26914</v>
      </c>
      <c r="K22" s="86">
        <v>15569</v>
      </c>
      <c r="L22" s="86">
        <v>18642</v>
      </c>
      <c r="M22" s="86">
        <v>0</v>
      </c>
      <c r="N22" s="87">
        <f>SUM(B22:M22)</f>
        <v>190798</v>
      </c>
    </row>
    <row r="23" spans="1:14" ht="16.5" thickTop="1" thickBot="1" x14ac:dyDescent="0.25">
      <c r="A23" s="47" t="s">
        <v>106</v>
      </c>
      <c r="B23" s="30"/>
      <c r="C23" s="30"/>
      <c r="D23" s="30"/>
      <c r="E23" s="30"/>
      <c r="F23" s="46"/>
      <c r="G23" s="46"/>
    </row>
    <row r="24" spans="1:14" ht="13.5" thickTop="1" x14ac:dyDescent="0.2">
      <c r="A24" s="52" t="s">
        <v>56</v>
      </c>
      <c r="B24" s="56">
        <v>0</v>
      </c>
      <c r="C24" s="56">
        <v>0</v>
      </c>
      <c r="D24" s="56">
        <v>0</v>
      </c>
      <c r="E24" s="56">
        <v>2</v>
      </c>
      <c r="F24" s="56">
        <v>0</v>
      </c>
      <c r="G24" s="56">
        <v>0</v>
      </c>
      <c r="H24" s="56">
        <v>0</v>
      </c>
      <c r="I24" s="56">
        <v>0</v>
      </c>
      <c r="J24" s="56">
        <v>1</v>
      </c>
      <c r="K24" s="56">
        <v>1</v>
      </c>
      <c r="L24" s="56">
        <v>0</v>
      </c>
      <c r="M24" s="56">
        <v>0</v>
      </c>
      <c r="N24" s="57">
        <f>SUM(B24:M24)</f>
        <v>4</v>
      </c>
    </row>
    <row r="25" spans="1:14" x14ac:dyDescent="0.2">
      <c r="A25" s="34" t="s">
        <v>4</v>
      </c>
      <c r="B25" s="44">
        <v>0</v>
      </c>
      <c r="C25" s="44">
        <v>0</v>
      </c>
      <c r="D25" s="44">
        <v>0</v>
      </c>
      <c r="E25" s="44">
        <v>0</v>
      </c>
      <c r="F25" s="44">
        <v>1</v>
      </c>
      <c r="G25" s="44">
        <v>1</v>
      </c>
      <c r="H25" s="44">
        <v>0</v>
      </c>
      <c r="I25" s="44">
        <v>0</v>
      </c>
      <c r="J25" s="44">
        <v>0</v>
      </c>
      <c r="K25" s="44">
        <v>0</v>
      </c>
      <c r="L25" s="44">
        <v>0</v>
      </c>
      <c r="M25" s="44">
        <v>0</v>
      </c>
      <c r="N25" s="45">
        <f>SUM(B25:M25)</f>
        <v>2</v>
      </c>
    </row>
    <row r="26" spans="1:14" x14ac:dyDescent="0.2">
      <c r="A26" s="48" t="s">
        <v>55</v>
      </c>
      <c r="B26" s="60">
        <v>8</v>
      </c>
      <c r="C26" s="60">
        <v>9</v>
      </c>
      <c r="D26" s="60">
        <v>14</v>
      </c>
      <c r="E26" s="60">
        <v>21</v>
      </c>
      <c r="F26" s="60">
        <v>30</v>
      </c>
      <c r="G26" s="60">
        <v>30</v>
      </c>
      <c r="H26" s="60">
        <v>22</v>
      </c>
      <c r="I26" s="60">
        <v>14</v>
      </c>
      <c r="J26" s="60">
        <v>30</v>
      </c>
      <c r="K26" s="60">
        <v>30</v>
      </c>
      <c r="L26" s="60">
        <v>15</v>
      </c>
      <c r="M26" s="60">
        <v>4</v>
      </c>
      <c r="N26" s="59">
        <f>SUM(B26:M26)</f>
        <v>227</v>
      </c>
    </row>
    <row r="27" spans="1:14" x14ac:dyDescent="0.2">
      <c r="A27" s="34" t="s">
        <v>5</v>
      </c>
      <c r="B27" s="88">
        <v>0</v>
      </c>
      <c r="C27" s="88">
        <v>0</v>
      </c>
      <c r="D27" s="88">
        <v>0</v>
      </c>
      <c r="E27" s="88">
        <v>2</v>
      </c>
      <c r="F27" s="88">
        <v>0</v>
      </c>
      <c r="G27" s="88">
        <v>0</v>
      </c>
      <c r="H27" s="88">
        <v>0</v>
      </c>
      <c r="I27" s="88">
        <v>0</v>
      </c>
      <c r="J27" s="88">
        <v>1</v>
      </c>
      <c r="K27" s="88">
        <v>1</v>
      </c>
      <c r="L27" s="88">
        <v>0</v>
      </c>
      <c r="M27" s="88">
        <v>0</v>
      </c>
      <c r="N27" s="89">
        <f>IF(N25=0,N24/1,N24/N25)</f>
        <v>2</v>
      </c>
    </row>
    <row r="28" spans="1:14" x14ac:dyDescent="0.2">
      <c r="A28" s="48" t="s">
        <v>57</v>
      </c>
      <c r="B28" s="90">
        <v>0</v>
      </c>
      <c r="C28" s="90">
        <v>0</v>
      </c>
      <c r="D28" s="90">
        <v>0</v>
      </c>
      <c r="E28" s="90">
        <v>3</v>
      </c>
      <c r="F28" s="90">
        <v>1</v>
      </c>
      <c r="G28" s="90">
        <v>1</v>
      </c>
      <c r="H28" s="90">
        <v>2</v>
      </c>
      <c r="I28" s="90">
        <v>1</v>
      </c>
      <c r="J28" s="90">
        <v>2</v>
      </c>
      <c r="K28" s="90">
        <v>2</v>
      </c>
      <c r="L28" s="90">
        <v>1</v>
      </c>
      <c r="M28" s="90">
        <v>0</v>
      </c>
      <c r="N28" s="91">
        <f>SUM(B28:M28)</f>
        <v>13</v>
      </c>
    </row>
    <row r="29" spans="1:14" x14ac:dyDescent="0.2">
      <c r="A29" s="34" t="s">
        <v>58</v>
      </c>
      <c r="B29" s="92">
        <v>0</v>
      </c>
      <c r="C29" s="92">
        <v>0</v>
      </c>
      <c r="D29" s="92">
        <v>0</v>
      </c>
      <c r="E29" s="92">
        <v>1</v>
      </c>
      <c r="F29" s="92">
        <v>1</v>
      </c>
      <c r="G29" s="92">
        <v>1</v>
      </c>
      <c r="H29" s="92">
        <v>2</v>
      </c>
      <c r="I29" s="92">
        <v>1</v>
      </c>
      <c r="J29" s="92">
        <v>1</v>
      </c>
      <c r="K29" s="92">
        <v>1</v>
      </c>
      <c r="L29" s="92">
        <v>1</v>
      </c>
      <c r="M29" s="92">
        <v>0</v>
      </c>
      <c r="N29" s="93">
        <f>SUM(B29:M29)</f>
        <v>9</v>
      </c>
    </row>
    <row r="30" spans="1:14" x14ac:dyDescent="0.2">
      <c r="A30" s="48" t="s">
        <v>8</v>
      </c>
      <c r="B30" s="94">
        <v>0</v>
      </c>
      <c r="C30" s="94">
        <v>0</v>
      </c>
      <c r="D30" s="94">
        <v>0</v>
      </c>
      <c r="E30" s="94">
        <v>0.67</v>
      </c>
      <c r="F30" s="94">
        <v>0</v>
      </c>
      <c r="G30" s="94">
        <v>0</v>
      </c>
      <c r="H30" s="94">
        <v>0</v>
      </c>
      <c r="I30" s="94">
        <v>0</v>
      </c>
      <c r="J30" s="94">
        <v>0.5</v>
      </c>
      <c r="K30" s="94">
        <v>0.5</v>
      </c>
      <c r="L30" s="94">
        <v>0</v>
      </c>
      <c r="M30" s="94">
        <v>0</v>
      </c>
      <c r="N30" s="95">
        <f>N24/N28</f>
        <v>0.30769230769230771</v>
      </c>
    </row>
    <row r="31" spans="1:14" ht="13.5" thickBot="1" x14ac:dyDescent="0.25">
      <c r="A31" s="25" t="s">
        <v>59</v>
      </c>
      <c r="B31" s="86">
        <v>0</v>
      </c>
      <c r="C31" s="86">
        <v>1</v>
      </c>
      <c r="D31" s="86">
        <v>0</v>
      </c>
      <c r="E31" s="86">
        <v>0</v>
      </c>
      <c r="F31" s="86">
        <v>1</v>
      </c>
      <c r="G31" s="86">
        <v>1</v>
      </c>
      <c r="H31" s="86">
        <v>1</v>
      </c>
      <c r="I31" s="86">
        <v>1</v>
      </c>
      <c r="J31" s="86">
        <v>1</v>
      </c>
      <c r="K31" s="86">
        <v>0</v>
      </c>
      <c r="L31" s="86">
        <v>1</v>
      </c>
      <c r="M31" s="86">
        <v>0</v>
      </c>
      <c r="N31" s="87">
        <f>SUM(B31:M31)</f>
        <v>7</v>
      </c>
    </row>
    <row r="32" spans="1:14" ht="16.5" thickTop="1" thickBot="1" x14ac:dyDescent="0.25">
      <c r="A32" s="47" t="s">
        <v>91</v>
      </c>
    </row>
    <row r="33" spans="1:14" ht="13.5" thickTop="1" x14ac:dyDescent="0.2">
      <c r="A33" s="52" t="s">
        <v>56</v>
      </c>
      <c r="B33" s="56">
        <v>0</v>
      </c>
      <c r="C33" s="56">
        <v>0</v>
      </c>
      <c r="D33" s="56">
        <v>2</v>
      </c>
      <c r="E33" s="56">
        <v>3</v>
      </c>
      <c r="F33" s="56">
        <v>0</v>
      </c>
      <c r="G33" s="56">
        <v>1</v>
      </c>
      <c r="H33" s="56">
        <v>2</v>
      </c>
      <c r="I33" s="56">
        <v>0</v>
      </c>
      <c r="J33" s="56">
        <v>2</v>
      </c>
      <c r="K33" s="56">
        <v>3</v>
      </c>
      <c r="L33" s="56">
        <v>2</v>
      </c>
      <c r="M33" s="56">
        <v>0</v>
      </c>
      <c r="N33" s="57">
        <f>SUM(B33:M33)</f>
        <v>15</v>
      </c>
    </row>
    <row r="34" spans="1:14" x14ac:dyDescent="0.2">
      <c r="A34" s="34" t="s">
        <v>4</v>
      </c>
      <c r="B34" s="44">
        <v>1</v>
      </c>
      <c r="C34" s="44">
        <v>1</v>
      </c>
      <c r="D34" s="44">
        <v>1</v>
      </c>
      <c r="E34" s="44">
        <v>2</v>
      </c>
      <c r="F34" s="44">
        <v>4</v>
      </c>
      <c r="G34" s="44">
        <v>3</v>
      </c>
      <c r="H34" s="44">
        <v>1</v>
      </c>
      <c r="I34" s="44">
        <v>1</v>
      </c>
      <c r="J34" s="44">
        <v>1</v>
      </c>
      <c r="K34" s="44">
        <v>2</v>
      </c>
      <c r="L34" s="44">
        <v>1</v>
      </c>
      <c r="M34" s="44">
        <v>0</v>
      </c>
      <c r="N34" s="45">
        <f>SUM(B34:M34)</f>
        <v>18</v>
      </c>
    </row>
    <row r="35" spans="1:14" x14ac:dyDescent="0.2">
      <c r="A35" s="48" t="s">
        <v>55</v>
      </c>
      <c r="B35" s="60">
        <v>56</v>
      </c>
      <c r="C35" s="60">
        <v>65</v>
      </c>
      <c r="D35" s="60">
        <v>74</v>
      </c>
      <c r="E35" s="60">
        <v>114</v>
      </c>
      <c r="F35" s="60">
        <v>159</v>
      </c>
      <c r="G35" s="60">
        <v>152</v>
      </c>
      <c r="H35" s="60">
        <v>95</v>
      </c>
      <c r="I35" s="60">
        <v>68</v>
      </c>
      <c r="J35" s="60">
        <v>139</v>
      </c>
      <c r="K35" s="60">
        <v>147</v>
      </c>
      <c r="L35" s="60">
        <v>110</v>
      </c>
      <c r="M35" s="60">
        <v>28</v>
      </c>
      <c r="N35" s="59">
        <f>SUM(B35:M35)</f>
        <v>1207</v>
      </c>
    </row>
    <row r="36" spans="1:14" x14ac:dyDescent="0.2">
      <c r="A36" s="34" t="s">
        <v>5</v>
      </c>
      <c r="B36" s="88">
        <v>0</v>
      </c>
      <c r="C36" s="88">
        <v>0</v>
      </c>
      <c r="D36" s="88">
        <v>2</v>
      </c>
      <c r="E36" s="88">
        <v>1.5</v>
      </c>
      <c r="F36" s="88">
        <v>0</v>
      </c>
      <c r="G36" s="88">
        <v>0.33</v>
      </c>
      <c r="H36" s="88">
        <v>2</v>
      </c>
      <c r="I36" s="88">
        <v>0</v>
      </c>
      <c r="J36" s="88">
        <v>2</v>
      </c>
      <c r="K36" s="88">
        <v>1.5</v>
      </c>
      <c r="L36" s="88">
        <v>2</v>
      </c>
      <c r="M36" s="88">
        <v>0</v>
      </c>
      <c r="N36" s="89">
        <f>IF(N34=0,N33/1,N33/N34)</f>
        <v>0.83333333333333337</v>
      </c>
    </row>
    <row r="37" spans="1:14" x14ac:dyDescent="0.2">
      <c r="A37" s="48" t="s">
        <v>57</v>
      </c>
      <c r="B37" s="90">
        <v>1</v>
      </c>
      <c r="C37" s="90">
        <v>0</v>
      </c>
      <c r="D37" s="90">
        <v>3</v>
      </c>
      <c r="E37" s="90">
        <v>8</v>
      </c>
      <c r="F37" s="90">
        <v>1</v>
      </c>
      <c r="G37" s="90">
        <v>6</v>
      </c>
      <c r="H37" s="90">
        <v>10</v>
      </c>
      <c r="I37" s="90">
        <v>1</v>
      </c>
      <c r="J37" s="90">
        <v>5</v>
      </c>
      <c r="K37" s="90">
        <v>4</v>
      </c>
      <c r="L37" s="90">
        <v>4</v>
      </c>
      <c r="M37" s="90">
        <v>0</v>
      </c>
      <c r="N37" s="91">
        <f>SUM(B37:M37)</f>
        <v>43</v>
      </c>
    </row>
    <row r="38" spans="1:14" x14ac:dyDescent="0.2">
      <c r="A38" s="34" t="s">
        <v>58</v>
      </c>
      <c r="B38" s="92">
        <v>1</v>
      </c>
      <c r="C38" s="92">
        <v>0</v>
      </c>
      <c r="D38" s="92">
        <v>1</v>
      </c>
      <c r="E38" s="92">
        <v>5</v>
      </c>
      <c r="F38" s="92">
        <v>1</v>
      </c>
      <c r="G38" s="92">
        <v>5</v>
      </c>
      <c r="H38" s="92">
        <v>8</v>
      </c>
      <c r="I38" s="92">
        <v>1</v>
      </c>
      <c r="J38" s="92">
        <v>3</v>
      </c>
      <c r="K38" s="92">
        <v>1</v>
      </c>
      <c r="L38" s="92">
        <v>2</v>
      </c>
      <c r="M38" s="92">
        <v>0</v>
      </c>
      <c r="N38" s="93">
        <f>SUM(B38:M38)</f>
        <v>28</v>
      </c>
    </row>
    <row r="39" spans="1:14" x14ac:dyDescent="0.2">
      <c r="A39" s="48" t="s">
        <v>8</v>
      </c>
      <c r="B39" s="94">
        <v>0</v>
      </c>
      <c r="C39" s="94">
        <v>0</v>
      </c>
      <c r="D39" s="94">
        <v>0.67</v>
      </c>
      <c r="E39" s="94">
        <v>0.38</v>
      </c>
      <c r="F39" s="94">
        <v>0</v>
      </c>
      <c r="G39" s="94">
        <v>0.17</v>
      </c>
      <c r="H39" s="94">
        <v>0.2</v>
      </c>
      <c r="I39" s="94">
        <v>0</v>
      </c>
      <c r="J39" s="94">
        <v>0.4</v>
      </c>
      <c r="K39" s="94">
        <v>0.75</v>
      </c>
      <c r="L39" s="94">
        <v>0.5</v>
      </c>
      <c r="M39" s="94">
        <v>0</v>
      </c>
      <c r="N39" s="95">
        <f>N33/N37</f>
        <v>0.34883720930232559</v>
      </c>
    </row>
    <row r="40" spans="1:14" ht="13.5" thickBot="1" x14ac:dyDescent="0.25">
      <c r="A40" s="25" t="s">
        <v>59</v>
      </c>
      <c r="B40" s="86">
        <v>0</v>
      </c>
      <c r="C40" s="86">
        <v>2</v>
      </c>
      <c r="D40" s="86">
        <v>1</v>
      </c>
      <c r="E40" s="86">
        <v>3</v>
      </c>
      <c r="F40" s="86">
        <v>6</v>
      </c>
      <c r="G40" s="86">
        <v>5</v>
      </c>
      <c r="H40" s="86">
        <v>3</v>
      </c>
      <c r="I40" s="86">
        <v>1</v>
      </c>
      <c r="J40" s="86">
        <v>3</v>
      </c>
      <c r="K40" s="86">
        <v>3</v>
      </c>
      <c r="L40" s="86">
        <v>2</v>
      </c>
      <c r="M40" s="86">
        <v>0</v>
      </c>
      <c r="N40" s="87">
        <f>SUM(B40:M40)</f>
        <v>29</v>
      </c>
    </row>
    <row r="41" spans="1:14" ht="16.5" thickTop="1" thickBot="1" x14ac:dyDescent="0.25">
      <c r="A41" s="47" t="s">
        <v>92</v>
      </c>
    </row>
    <row r="42" spans="1:14" ht="13.5" thickTop="1" x14ac:dyDescent="0.2">
      <c r="A42" s="52" t="s">
        <v>79</v>
      </c>
      <c r="B42" s="98">
        <v>0</v>
      </c>
      <c r="C42" s="98">
        <v>0</v>
      </c>
      <c r="D42" s="98">
        <v>0</v>
      </c>
      <c r="E42" s="98">
        <v>0.89</v>
      </c>
      <c r="F42" s="98">
        <v>0</v>
      </c>
      <c r="G42" s="98">
        <v>0</v>
      </c>
      <c r="H42" s="98">
        <v>0</v>
      </c>
      <c r="I42" s="98">
        <v>0</v>
      </c>
      <c r="J42" s="98">
        <v>0.33</v>
      </c>
      <c r="K42" s="98">
        <v>0.35</v>
      </c>
      <c r="L42" s="98">
        <v>0</v>
      </c>
      <c r="M42" s="98">
        <v>0</v>
      </c>
      <c r="N42" s="99">
        <f>N6/N15</f>
        <v>0.37203522882786066</v>
      </c>
    </row>
    <row r="43" spans="1:14" x14ac:dyDescent="0.2">
      <c r="A43" s="103" t="s">
        <v>67</v>
      </c>
      <c r="B43" s="104">
        <v>0</v>
      </c>
      <c r="C43" s="104">
        <v>0</v>
      </c>
      <c r="D43" s="104">
        <v>0</v>
      </c>
      <c r="E43" s="104">
        <v>344.24</v>
      </c>
      <c r="F43" s="104">
        <v>0</v>
      </c>
      <c r="G43" s="104">
        <v>0</v>
      </c>
      <c r="H43" s="104">
        <v>0</v>
      </c>
      <c r="I43" s="104">
        <v>0</v>
      </c>
      <c r="J43" s="104">
        <v>167.8</v>
      </c>
      <c r="K43" s="104">
        <v>184.77</v>
      </c>
      <c r="L43" s="104">
        <v>0</v>
      </c>
      <c r="M43" s="104">
        <v>0</v>
      </c>
      <c r="N43" s="105">
        <f>N9/N18*100</f>
        <v>194.49067381826237</v>
      </c>
    </row>
    <row r="44" spans="1:14" x14ac:dyDescent="0.2">
      <c r="A44" s="48" t="s">
        <v>63</v>
      </c>
      <c r="B44" s="94">
        <v>0</v>
      </c>
      <c r="C44" s="94">
        <v>0</v>
      </c>
      <c r="D44" s="94">
        <v>0</v>
      </c>
      <c r="E44" s="94">
        <v>0.35</v>
      </c>
      <c r="F44" s="94">
        <v>1</v>
      </c>
      <c r="G44" s="94">
        <v>0.17</v>
      </c>
      <c r="H44" s="94">
        <v>0.23</v>
      </c>
      <c r="I44" s="94">
        <v>1</v>
      </c>
      <c r="J44" s="94">
        <v>0.17</v>
      </c>
      <c r="K44" s="94">
        <v>0.55000000000000004</v>
      </c>
      <c r="L44" s="94">
        <v>0.32</v>
      </c>
      <c r="M44" s="94">
        <v>0</v>
      </c>
      <c r="N44" s="95">
        <f>N10/N19</f>
        <v>0.30547388852416235</v>
      </c>
    </row>
    <row r="45" spans="1:14" x14ac:dyDescent="0.2">
      <c r="A45" s="34" t="s">
        <v>68</v>
      </c>
      <c r="B45" s="106">
        <v>0</v>
      </c>
      <c r="C45" s="106">
        <v>0</v>
      </c>
      <c r="D45" s="106">
        <v>0</v>
      </c>
      <c r="E45" s="106">
        <v>251</v>
      </c>
      <c r="F45" s="106">
        <v>0</v>
      </c>
      <c r="G45" s="106">
        <v>0</v>
      </c>
      <c r="H45" s="106">
        <v>0</v>
      </c>
      <c r="I45" s="106">
        <v>0</v>
      </c>
      <c r="J45" s="106">
        <v>183</v>
      </c>
      <c r="K45" s="106">
        <v>63</v>
      </c>
      <c r="L45" s="106">
        <v>0</v>
      </c>
      <c r="M45" s="106">
        <v>0</v>
      </c>
      <c r="N45" s="107">
        <f>N12/N21*100</f>
        <v>121.78953514661319</v>
      </c>
    </row>
    <row r="46" spans="1:14" x14ac:dyDescent="0.2">
      <c r="A46" s="48" t="s">
        <v>80</v>
      </c>
      <c r="B46" s="97">
        <v>0</v>
      </c>
      <c r="C46" s="97">
        <v>0</v>
      </c>
      <c r="D46" s="97">
        <v>0</v>
      </c>
      <c r="E46" s="97">
        <v>0.67</v>
      </c>
      <c r="F46" s="97">
        <v>0</v>
      </c>
      <c r="G46" s="97">
        <v>0</v>
      </c>
      <c r="H46" s="97">
        <v>0</v>
      </c>
      <c r="I46" s="97">
        <v>0</v>
      </c>
      <c r="J46" s="97">
        <v>0.5</v>
      </c>
      <c r="K46" s="97">
        <v>0.33</v>
      </c>
      <c r="L46" s="97">
        <v>0</v>
      </c>
      <c r="M46" s="97">
        <v>0</v>
      </c>
      <c r="N46" s="51">
        <f>N24/N33</f>
        <v>0.26666666666666666</v>
      </c>
    </row>
    <row r="47" spans="1:14" x14ac:dyDescent="0.2">
      <c r="A47" s="103" t="s">
        <v>69</v>
      </c>
      <c r="B47" s="108">
        <v>0</v>
      </c>
      <c r="C47" s="108">
        <v>0</v>
      </c>
      <c r="D47" s="108">
        <v>0</v>
      </c>
      <c r="E47" s="108">
        <v>133.33000000000001</v>
      </c>
      <c r="F47" s="108">
        <v>0</v>
      </c>
      <c r="G47" s="108">
        <v>0</v>
      </c>
      <c r="H47" s="108">
        <v>0</v>
      </c>
      <c r="I47" s="108">
        <v>0</v>
      </c>
      <c r="J47" s="108">
        <v>50</v>
      </c>
      <c r="K47" s="108">
        <v>66.67</v>
      </c>
      <c r="L47" s="108">
        <v>0</v>
      </c>
      <c r="M47" s="108">
        <v>0</v>
      </c>
      <c r="N47" s="109">
        <f>N27/N36*100</f>
        <v>240</v>
      </c>
    </row>
    <row r="48" spans="1:14" x14ac:dyDescent="0.2">
      <c r="A48" s="48" t="s">
        <v>64</v>
      </c>
      <c r="B48" s="94">
        <v>0</v>
      </c>
      <c r="C48" s="94">
        <v>0</v>
      </c>
      <c r="D48" s="94">
        <v>0</v>
      </c>
      <c r="E48" s="94">
        <v>0.38</v>
      </c>
      <c r="F48" s="94">
        <v>1</v>
      </c>
      <c r="G48" s="94">
        <v>0.17</v>
      </c>
      <c r="H48" s="94">
        <v>0.2</v>
      </c>
      <c r="I48" s="94">
        <v>1</v>
      </c>
      <c r="J48" s="94">
        <v>0.4</v>
      </c>
      <c r="K48" s="94">
        <v>0.5</v>
      </c>
      <c r="L48" s="94">
        <v>0.25</v>
      </c>
      <c r="M48" s="94">
        <v>0</v>
      </c>
      <c r="N48" s="95">
        <f>N28/N37</f>
        <v>0.30232558139534882</v>
      </c>
    </row>
    <row r="49" spans="1:14" ht="13.5" thickBot="1" x14ac:dyDescent="0.25">
      <c r="A49" s="25" t="s">
        <v>70</v>
      </c>
      <c r="B49" s="110">
        <v>0</v>
      </c>
      <c r="C49" s="110">
        <v>0</v>
      </c>
      <c r="D49" s="110">
        <v>0</v>
      </c>
      <c r="E49" s="110">
        <v>176</v>
      </c>
      <c r="F49" s="110">
        <v>0</v>
      </c>
      <c r="G49" s="110">
        <v>0</v>
      </c>
      <c r="H49" s="110">
        <v>0</v>
      </c>
      <c r="I49" s="110">
        <v>0</v>
      </c>
      <c r="J49" s="110">
        <v>125</v>
      </c>
      <c r="K49" s="110">
        <v>67</v>
      </c>
      <c r="L49" s="110">
        <v>0</v>
      </c>
      <c r="M49" s="110">
        <v>0</v>
      </c>
      <c r="N49" s="111">
        <f>N30/N39*100</f>
        <v>88.205128205128204</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75" sqref="A75"/>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2022</v>
      </c>
      <c r="G4" s="36"/>
      <c r="H4" s="35"/>
      <c r="I4" s="35"/>
      <c r="J4" s="35"/>
    </row>
    <row r="5" spans="1:14" ht="15.75" thickBot="1" x14ac:dyDescent="0.25">
      <c r="A5" s="58" t="s">
        <v>107</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0</v>
      </c>
      <c r="F6" s="56">
        <v>5000</v>
      </c>
      <c r="G6" s="56">
        <v>13408</v>
      </c>
      <c r="H6" s="56">
        <v>5044</v>
      </c>
      <c r="I6" s="56">
        <v>0</v>
      </c>
      <c r="J6" s="56">
        <v>0</v>
      </c>
      <c r="K6" s="56">
        <v>2245</v>
      </c>
      <c r="L6" s="56">
        <v>6317</v>
      </c>
      <c r="M6" s="56">
        <v>0</v>
      </c>
      <c r="N6" s="57">
        <f>SUM(B6:M6)</f>
        <v>32014</v>
      </c>
    </row>
    <row r="7" spans="1:14" x14ac:dyDescent="0.2">
      <c r="A7" s="34" t="s">
        <v>4</v>
      </c>
      <c r="B7" s="44">
        <v>857</v>
      </c>
      <c r="C7" s="44">
        <v>768</v>
      </c>
      <c r="D7" s="44">
        <v>1169</v>
      </c>
      <c r="E7" s="44">
        <v>3059</v>
      </c>
      <c r="F7" s="44">
        <v>3232</v>
      </c>
      <c r="G7" s="44">
        <v>3356</v>
      </c>
      <c r="H7" s="44">
        <v>3095</v>
      </c>
      <c r="I7" s="44">
        <v>1918</v>
      </c>
      <c r="J7" s="44">
        <v>1689</v>
      </c>
      <c r="K7" s="44">
        <v>2124</v>
      </c>
      <c r="L7" s="44">
        <v>978</v>
      </c>
      <c r="M7" s="44">
        <v>122</v>
      </c>
      <c r="N7" s="45">
        <f>SUM(B7:M7)</f>
        <v>22367</v>
      </c>
    </row>
    <row r="8" spans="1:14" x14ac:dyDescent="0.2">
      <c r="A8" s="48" t="s">
        <v>55</v>
      </c>
      <c r="B8" s="60">
        <v>9122</v>
      </c>
      <c r="C8" s="60">
        <v>8179</v>
      </c>
      <c r="D8" s="60">
        <v>12695</v>
      </c>
      <c r="E8" s="60">
        <v>33202</v>
      </c>
      <c r="F8" s="60">
        <v>37146</v>
      </c>
      <c r="G8" s="60">
        <v>39725</v>
      </c>
      <c r="H8" s="60">
        <v>36636</v>
      </c>
      <c r="I8" s="60">
        <v>27647</v>
      </c>
      <c r="J8" s="60">
        <v>24355</v>
      </c>
      <c r="K8" s="60">
        <v>33797</v>
      </c>
      <c r="L8" s="60">
        <v>15561</v>
      </c>
      <c r="M8" s="60">
        <v>1935</v>
      </c>
      <c r="N8" s="59">
        <f>SUM(B8:M8)</f>
        <v>280000</v>
      </c>
    </row>
    <row r="9" spans="1:14" x14ac:dyDescent="0.2">
      <c r="A9" s="34" t="s">
        <v>5</v>
      </c>
      <c r="B9" s="88">
        <v>0</v>
      </c>
      <c r="C9" s="88">
        <v>0</v>
      </c>
      <c r="D9" s="88">
        <v>0</v>
      </c>
      <c r="E9" s="88">
        <v>0</v>
      </c>
      <c r="F9" s="88">
        <v>1.55</v>
      </c>
      <c r="G9" s="88">
        <v>4</v>
      </c>
      <c r="H9" s="88">
        <v>1.63</v>
      </c>
      <c r="I9" s="88">
        <v>0</v>
      </c>
      <c r="J9" s="88">
        <v>0</v>
      </c>
      <c r="K9" s="88">
        <v>1.06</v>
      </c>
      <c r="L9" s="88">
        <v>6.46</v>
      </c>
      <c r="M9" s="88">
        <v>0</v>
      </c>
      <c r="N9" s="89">
        <f>N6/N7</f>
        <v>1.4313050476147897</v>
      </c>
    </row>
    <row r="10" spans="1:14" x14ac:dyDescent="0.2">
      <c r="A10" s="48" t="s">
        <v>6</v>
      </c>
      <c r="B10" s="90">
        <v>17000</v>
      </c>
      <c r="C10" s="90">
        <v>0</v>
      </c>
      <c r="D10" s="90">
        <v>0</v>
      </c>
      <c r="E10" s="90">
        <v>0</v>
      </c>
      <c r="F10" s="90">
        <v>7725</v>
      </c>
      <c r="G10" s="90">
        <v>13408</v>
      </c>
      <c r="H10" s="90">
        <v>5044</v>
      </c>
      <c r="I10" s="90">
        <v>11100</v>
      </c>
      <c r="J10" s="90">
        <v>14797</v>
      </c>
      <c r="K10" s="90">
        <v>2245</v>
      </c>
      <c r="L10" s="90">
        <v>6317</v>
      </c>
      <c r="M10" s="90">
        <v>0</v>
      </c>
      <c r="N10" s="91">
        <f>SUM(B10:M10)</f>
        <v>77636</v>
      </c>
    </row>
    <row r="11" spans="1:14" x14ac:dyDescent="0.2">
      <c r="A11" s="34" t="s">
        <v>7</v>
      </c>
      <c r="B11" s="92">
        <v>17000</v>
      </c>
      <c r="C11" s="92">
        <v>0</v>
      </c>
      <c r="D11" s="92">
        <v>0</v>
      </c>
      <c r="E11" s="92">
        <v>0</v>
      </c>
      <c r="F11" s="92">
        <v>2725</v>
      </c>
      <c r="G11" s="92">
        <v>0</v>
      </c>
      <c r="H11" s="92">
        <v>0</v>
      </c>
      <c r="I11" s="92">
        <v>11100</v>
      </c>
      <c r="J11" s="92">
        <v>14797</v>
      </c>
      <c r="K11" s="92">
        <v>0</v>
      </c>
      <c r="L11" s="92">
        <v>0</v>
      </c>
      <c r="M11" s="92">
        <v>0</v>
      </c>
      <c r="N11" s="93">
        <f>SUM(B11:M11)</f>
        <v>45622</v>
      </c>
    </row>
    <row r="12" spans="1:14" x14ac:dyDescent="0.2">
      <c r="A12" s="48" t="s">
        <v>8</v>
      </c>
      <c r="B12" s="94">
        <v>0</v>
      </c>
      <c r="C12" s="94">
        <v>0</v>
      </c>
      <c r="D12" s="94">
        <v>0</v>
      </c>
      <c r="E12" s="94">
        <v>0</v>
      </c>
      <c r="F12" s="94">
        <v>0.65</v>
      </c>
      <c r="G12" s="94">
        <v>1</v>
      </c>
      <c r="H12" s="94">
        <v>1</v>
      </c>
      <c r="I12" s="94">
        <v>0</v>
      </c>
      <c r="J12" s="94">
        <v>0</v>
      </c>
      <c r="K12" s="94">
        <v>1</v>
      </c>
      <c r="L12" s="94">
        <v>1</v>
      </c>
      <c r="M12" s="94">
        <v>0</v>
      </c>
      <c r="N12" s="95">
        <f>N6/N10</f>
        <v>0.41236024524705034</v>
      </c>
    </row>
    <row r="13" spans="1:14" ht="13.5" thickBot="1" x14ac:dyDescent="0.25">
      <c r="A13" s="25" t="s">
        <v>9</v>
      </c>
      <c r="B13" s="86">
        <v>0</v>
      </c>
      <c r="C13" s="86">
        <v>0</v>
      </c>
      <c r="D13" s="86">
        <v>0</v>
      </c>
      <c r="E13" s="86">
        <v>0</v>
      </c>
      <c r="F13" s="86">
        <v>29530</v>
      </c>
      <c r="G13" s="86">
        <v>0</v>
      </c>
      <c r="H13" s="86">
        <v>3570</v>
      </c>
      <c r="I13" s="86">
        <v>0</v>
      </c>
      <c r="J13" s="86">
        <v>19715</v>
      </c>
      <c r="K13" s="86">
        <v>3500</v>
      </c>
      <c r="L13" s="86">
        <v>0</v>
      </c>
      <c r="M13" s="86">
        <v>0</v>
      </c>
      <c r="N13" s="87">
        <f>SUM(B13:M13)</f>
        <v>56315</v>
      </c>
    </row>
    <row r="14" spans="1:14" ht="16.5" thickTop="1" thickBot="1" x14ac:dyDescent="0.25">
      <c r="A14" s="47" t="s">
        <v>89</v>
      </c>
    </row>
    <row r="15" spans="1:14" ht="13.5" thickTop="1" x14ac:dyDescent="0.2">
      <c r="A15" s="52" t="s">
        <v>3</v>
      </c>
      <c r="B15" s="56">
        <v>0</v>
      </c>
      <c r="C15" s="56">
        <v>0</v>
      </c>
      <c r="D15" s="56">
        <v>2307</v>
      </c>
      <c r="E15" s="56">
        <v>0</v>
      </c>
      <c r="F15" s="56">
        <v>26144</v>
      </c>
      <c r="G15" s="56">
        <v>13408</v>
      </c>
      <c r="H15" s="56">
        <v>5044</v>
      </c>
      <c r="I15" s="56">
        <v>0</v>
      </c>
      <c r="J15" s="56">
        <v>10841</v>
      </c>
      <c r="K15" s="56">
        <v>2245</v>
      </c>
      <c r="L15" s="56">
        <v>6317</v>
      </c>
      <c r="M15" s="56">
        <v>0</v>
      </c>
      <c r="N15" s="57">
        <f>SUM(B15:M15)</f>
        <v>66306</v>
      </c>
    </row>
    <row r="16" spans="1:14" x14ac:dyDescent="0.2">
      <c r="A16" s="34" t="s">
        <v>4</v>
      </c>
      <c r="B16" s="44">
        <v>5186</v>
      </c>
      <c r="C16" s="44">
        <v>4011</v>
      </c>
      <c r="D16" s="44">
        <v>8445</v>
      </c>
      <c r="E16" s="44">
        <v>12928</v>
      </c>
      <c r="F16" s="44">
        <v>18143</v>
      </c>
      <c r="G16" s="44">
        <v>21875</v>
      </c>
      <c r="H16" s="44">
        <v>18056</v>
      </c>
      <c r="I16" s="44">
        <v>10921</v>
      </c>
      <c r="J16" s="44">
        <v>9942</v>
      </c>
      <c r="K16" s="44">
        <v>13100</v>
      </c>
      <c r="L16" s="44">
        <v>6392</v>
      </c>
      <c r="M16" s="44">
        <v>1475</v>
      </c>
      <c r="N16" s="45">
        <f>SUM(B16:M16)</f>
        <v>130474</v>
      </c>
    </row>
    <row r="17" spans="1:14" x14ac:dyDescent="0.2">
      <c r="A17" s="48" t="s">
        <v>55</v>
      </c>
      <c r="B17" s="60">
        <v>36333</v>
      </c>
      <c r="C17" s="60">
        <v>29862</v>
      </c>
      <c r="D17" s="60">
        <v>61217</v>
      </c>
      <c r="E17" s="60">
        <v>104128</v>
      </c>
      <c r="F17" s="60">
        <v>147833</v>
      </c>
      <c r="G17" s="60">
        <v>175407</v>
      </c>
      <c r="H17" s="60">
        <v>156682</v>
      </c>
      <c r="I17" s="60">
        <v>101377</v>
      </c>
      <c r="J17" s="60">
        <v>94960</v>
      </c>
      <c r="K17" s="60">
        <v>130405</v>
      </c>
      <c r="L17" s="60">
        <v>61680</v>
      </c>
      <c r="M17" s="60">
        <v>13569</v>
      </c>
      <c r="N17" s="59">
        <f>SUM(B17:M17)</f>
        <v>1113453</v>
      </c>
    </row>
    <row r="18" spans="1:14" x14ac:dyDescent="0.2">
      <c r="A18" s="34" t="s">
        <v>5</v>
      </c>
      <c r="B18" s="88">
        <v>0</v>
      </c>
      <c r="C18" s="88">
        <v>0</v>
      </c>
      <c r="D18" s="88">
        <v>0.27</v>
      </c>
      <c r="E18" s="88">
        <v>0</v>
      </c>
      <c r="F18" s="88">
        <v>1.44</v>
      </c>
      <c r="G18" s="88">
        <v>0.61</v>
      </c>
      <c r="H18" s="88">
        <v>0.28000000000000003</v>
      </c>
      <c r="I18" s="88">
        <v>0</v>
      </c>
      <c r="J18" s="88">
        <v>1.0900000000000001</v>
      </c>
      <c r="K18" s="88">
        <v>0.17</v>
      </c>
      <c r="L18" s="88">
        <v>0.99</v>
      </c>
      <c r="M18" s="88">
        <v>0</v>
      </c>
      <c r="N18" s="89">
        <f>N15/N16</f>
        <v>0.5081932032435581</v>
      </c>
    </row>
    <row r="19" spans="1:14" x14ac:dyDescent="0.2">
      <c r="A19" s="48" t="s">
        <v>6</v>
      </c>
      <c r="B19" s="90">
        <v>17000</v>
      </c>
      <c r="C19" s="90">
        <v>0</v>
      </c>
      <c r="D19" s="90">
        <v>34367</v>
      </c>
      <c r="E19" s="90">
        <v>31240</v>
      </c>
      <c r="F19" s="90">
        <v>28869</v>
      </c>
      <c r="G19" s="90">
        <v>27393</v>
      </c>
      <c r="H19" s="90">
        <v>26976</v>
      </c>
      <c r="I19" s="90">
        <v>43675</v>
      </c>
      <c r="J19" s="90">
        <v>31728</v>
      </c>
      <c r="K19" s="90">
        <v>2245</v>
      </c>
      <c r="L19" s="90">
        <v>6317</v>
      </c>
      <c r="M19" s="90">
        <v>0</v>
      </c>
      <c r="N19" s="91">
        <f>SUM(B19:M19)</f>
        <v>249810</v>
      </c>
    </row>
    <row r="20" spans="1:14" x14ac:dyDescent="0.2">
      <c r="A20" s="34" t="s">
        <v>7</v>
      </c>
      <c r="B20" s="92">
        <v>17000</v>
      </c>
      <c r="C20" s="92">
        <v>0</v>
      </c>
      <c r="D20" s="92">
        <v>32060</v>
      </c>
      <c r="E20" s="92">
        <v>31240</v>
      </c>
      <c r="F20" s="92">
        <v>2725</v>
      </c>
      <c r="G20" s="92">
        <v>13985</v>
      </c>
      <c r="H20" s="92">
        <v>21932</v>
      </c>
      <c r="I20" s="92">
        <v>43675</v>
      </c>
      <c r="J20" s="92">
        <v>20887</v>
      </c>
      <c r="K20" s="92">
        <v>0</v>
      </c>
      <c r="L20" s="92">
        <v>0</v>
      </c>
      <c r="M20" s="92">
        <v>0</v>
      </c>
      <c r="N20" s="93">
        <f>SUM(B20:M20)</f>
        <v>183504</v>
      </c>
    </row>
    <row r="21" spans="1:14" x14ac:dyDescent="0.2">
      <c r="A21" s="48" t="s">
        <v>8</v>
      </c>
      <c r="B21" s="94">
        <v>0</v>
      </c>
      <c r="C21" s="94">
        <v>0</v>
      </c>
      <c r="D21" s="94">
        <v>7.0000000000000007E-2</v>
      </c>
      <c r="E21" s="94">
        <v>0</v>
      </c>
      <c r="F21" s="94">
        <v>0.91</v>
      </c>
      <c r="G21" s="94">
        <v>0.49</v>
      </c>
      <c r="H21" s="94">
        <v>0.19</v>
      </c>
      <c r="I21" s="94">
        <v>0</v>
      </c>
      <c r="J21" s="94">
        <v>0.34</v>
      </c>
      <c r="K21" s="94">
        <v>1</v>
      </c>
      <c r="L21" s="94">
        <v>1</v>
      </c>
      <c r="M21" s="94">
        <v>0</v>
      </c>
      <c r="N21" s="95">
        <f>N15/N19</f>
        <v>0.26542572354989791</v>
      </c>
    </row>
    <row r="22" spans="1:14" ht="13.5" thickBot="1" x14ac:dyDescent="0.25">
      <c r="A22" s="25" t="s">
        <v>9</v>
      </c>
      <c r="B22" s="86">
        <v>0</v>
      </c>
      <c r="C22" s="86">
        <v>0</v>
      </c>
      <c r="D22" s="86">
        <v>0</v>
      </c>
      <c r="E22" s="86">
        <v>5950</v>
      </c>
      <c r="F22" s="86">
        <v>29530</v>
      </c>
      <c r="G22" s="86">
        <v>66699</v>
      </c>
      <c r="H22" s="86">
        <v>6010</v>
      </c>
      <c r="I22" s="86">
        <v>0</v>
      </c>
      <c r="J22" s="86">
        <v>54248</v>
      </c>
      <c r="K22" s="86">
        <v>3500</v>
      </c>
      <c r="L22" s="86">
        <v>2790</v>
      </c>
      <c r="M22" s="86">
        <v>0</v>
      </c>
      <c r="N22" s="87">
        <f>SUM(B22:M22)</f>
        <v>168727</v>
      </c>
    </row>
    <row r="23" spans="1:14" ht="16.5" thickTop="1" thickBot="1" x14ac:dyDescent="0.25">
      <c r="A23" s="47" t="s">
        <v>108</v>
      </c>
      <c r="B23" s="30"/>
      <c r="C23" s="30"/>
      <c r="D23" s="30"/>
      <c r="E23" s="30"/>
      <c r="F23" s="46"/>
      <c r="G23" s="46"/>
    </row>
    <row r="24" spans="1:14" ht="13.5" thickTop="1" x14ac:dyDescent="0.2">
      <c r="A24" s="52" t="s">
        <v>56</v>
      </c>
      <c r="B24" s="56">
        <v>0</v>
      </c>
      <c r="C24" s="56">
        <v>0</v>
      </c>
      <c r="D24" s="56">
        <v>0</v>
      </c>
      <c r="E24" s="56">
        <v>0</v>
      </c>
      <c r="F24" s="56">
        <v>1</v>
      </c>
      <c r="G24" s="56">
        <v>1</v>
      </c>
      <c r="H24" s="56">
        <v>1</v>
      </c>
      <c r="I24" s="56">
        <v>0</v>
      </c>
      <c r="J24" s="56">
        <v>0</v>
      </c>
      <c r="K24" s="56">
        <v>1</v>
      </c>
      <c r="L24" s="56">
        <v>1</v>
      </c>
      <c r="M24" s="56">
        <v>0</v>
      </c>
      <c r="N24" s="57">
        <f>SUM(B24:M24)</f>
        <v>5</v>
      </c>
    </row>
    <row r="25" spans="1:14" x14ac:dyDescent="0.2">
      <c r="A25" s="34" t="s">
        <v>4</v>
      </c>
      <c r="B25" s="44">
        <v>0</v>
      </c>
      <c r="C25" s="44">
        <v>0</v>
      </c>
      <c r="D25" s="44">
        <v>0</v>
      </c>
      <c r="E25" s="44">
        <v>0</v>
      </c>
      <c r="F25" s="44">
        <v>0</v>
      </c>
      <c r="G25" s="44">
        <v>0</v>
      </c>
      <c r="H25" s="44">
        <v>0</v>
      </c>
      <c r="I25" s="44">
        <v>0</v>
      </c>
      <c r="J25" s="44">
        <v>0</v>
      </c>
      <c r="K25" s="44">
        <v>0</v>
      </c>
      <c r="L25" s="44">
        <v>0</v>
      </c>
      <c r="M25" s="44">
        <v>0</v>
      </c>
      <c r="N25" s="45">
        <f>SUM(B25:M25)</f>
        <v>0</v>
      </c>
    </row>
    <row r="26" spans="1:14" x14ac:dyDescent="0.2">
      <c r="A26" s="48" t="s">
        <v>55</v>
      </c>
      <c r="B26" s="60">
        <v>8</v>
      </c>
      <c r="C26" s="60">
        <v>9</v>
      </c>
      <c r="D26" s="60">
        <v>14</v>
      </c>
      <c r="E26" s="60">
        <v>21</v>
      </c>
      <c r="F26" s="60">
        <v>30</v>
      </c>
      <c r="G26" s="60">
        <v>30</v>
      </c>
      <c r="H26" s="60">
        <v>22</v>
      </c>
      <c r="I26" s="60">
        <v>14</v>
      </c>
      <c r="J26" s="60">
        <v>30</v>
      </c>
      <c r="K26" s="60">
        <v>30</v>
      </c>
      <c r="L26" s="60">
        <v>15</v>
      </c>
      <c r="M26" s="60">
        <v>4</v>
      </c>
      <c r="N26" s="59">
        <f>SUM(B26:M26)</f>
        <v>227</v>
      </c>
    </row>
    <row r="27" spans="1:14" x14ac:dyDescent="0.2">
      <c r="A27" s="34" t="s">
        <v>5</v>
      </c>
      <c r="B27" s="88">
        <v>0</v>
      </c>
      <c r="C27" s="88">
        <v>0</v>
      </c>
      <c r="D27" s="88">
        <v>0</v>
      </c>
      <c r="E27" s="88">
        <v>0</v>
      </c>
      <c r="F27" s="88">
        <v>1</v>
      </c>
      <c r="G27" s="88">
        <v>1</v>
      </c>
      <c r="H27" s="88">
        <v>1</v>
      </c>
      <c r="I27" s="88">
        <v>0</v>
      </c>
      <c r="J27" s="88">
        <v>0</v>
      </c>
      <c r="K27" s="88">
        <v>1</v>
      </c>
      <c r="L27" s="88">
        <v>1</v>
      </c>
      <c r="M27" s="88">
        <v>0</v>
      </c>
      <c r="N27" s="89">
        <f>IF(N25=0,N24/1,N24/N25)</f>
        <v>5</v>
      </c>
    </row>
    <row r="28" spans="1:14" x14ac:dyDescent="0.2">
      <c r="A28" s="48" t="s">
        <v>57</v>
      </c>
      <c r="B28" s="90">
        <v>1</v>
      </c>
      <c r="C28" s="90">
        <v>0</v>
      </c>
      <c r="D28" s="90">
        <v>0</v>
      </c>
      <c r="E28" s="90">
        <v>0</v>
      </c>
      <c r="F28" s="90">
        <v>2</v>
      </c>
      <c r="G28" s="90">
        <v>1</v>
      </c>
      <c r="H28" s="90">
        <v>1</v>
      </c>
      <c r="I28" s="90">
        <v>1</v>
      </c>
      <c r="J28" s="90">
        <v>2</v>
      </c>
      <c r="K28" s="90">
        <v>1</v>
      </c>
      <c r="L28" s="90">
        <v>1</v>
      </c>
      <c r="M28" s="90">
        <v>0</v>
      </c>
      <c r="N28" s="91">
        <f>SUM(B28:M28)</f>
        <v>10</v>
      </c>
    </row>
    <row r="29" spans="1:14" x14ac:dyDescent="0.2">
      <c r="A29" s="34" t="s">
        <v>58</v>
      </c>
      <c r="B29" s="92">
        <v>1</v>
      </c>
      <c r="C29" s="92">
        <v>0</v>
      </c>
      <c r="D29" s="92">
        <v>0</v>
      </c>
      <c r="E29" s="92">
        <v>0</v>
      </c>
      <c r="F29" s="92">
        <v>1</v>
      </c>
      <c r="G29" s="92">
        <v>0</v>
      </c>
      <c r="H29" s="92">
        <v>0</v>
      </c>
      <c r="I29" s="92">
        <v>1</v>
      </c>
      <c r="J29" s="92">
        <v>2</v>
      </c>
      <c r="K29" s="92">
        <v>0</v>
      </c>
      <c r="L29" s="92">
        <v>0</v>
      </c>
      <c r="M29" s="92">
        <v>0</v>
      </c>
      <c r="N29" s="93">
        <f>SUM(B29:M29)</f>
        <v>5</v>
      </c>
    </row>
    <row r="30" spans="1:14" x14ac:dyDescent="0.2">
      <c r="A30" s="48" t="s">
        <v>8</v>
      </c>
      <c r="B30" s="94">
        <v>0</v>
      </c>
      <c r="C30" s="94">
        <v>0</v>
      </c>
      <c r="D30" s="94">
        <v>0</v>
      </c>
      <c r="E30" s="94">
        <v>0</v>
      </c>
      <c r="F30" s="94">
        <v>0.5</v>
      </c>
      <c r="G30" s="94">
        <v>1</v>
      </c>
      <c r="H30" s="94">
        <v>1</v>
      </c>
      <c r="I30" s="94">
        <v>0</v>
      </c>
      <c r="J30" s="94">
        <v>0</v>
      </c>
      <c r="K30" s="94">
        <v>1</v>
      </c>
      <c r="L30" s="94">
        <v>1</v>
      </c>
      <c r="M30" s="94">
        <v>0</v>
      </c>
      <c r="N30" s="95">
        <f>N24/N28</f>
        <v>0.5</v>
      </c>
    </row>
    <row r="31" spans="1:14" ht="13.5" thickBot="1" x14ac:dyDescent="0.25">
      <c r="A31" s="25" t="s">
        <v>59</v>
      </c>
      <c r="B31" s="86">
        <v>0</v>
      </c>
      <c r="C31" s="86">
        <v>0</v>
      </c>
      <c r="D31" s="86">
        <v>0</v>
      </c>
      <c r="E31" s="86">
        <v>0</v>
      </c>
      <c r="F31" s="86">
        <v>1</v>
      </c>
      <c r="G31" s="86">
        <v>0</v>
      </c>
      <c r="H31" s="86">
        <v>1</v>
      </c>
      <c r="I31" s="86">
        <v>0</v>
      </c>
      <c r="J31" s="86">
        <v>4</v>
      </c>
      <c r="K31" s="86">
        <v>1</v>
      </c>
      <c r="L31" s="86">
        <v>0</v>
      </c>
      <c r="M31" s="86">
        <v>0</v>
      </c>
      <c r="N31" s="87">
        <f>SUM(B31:M31)</f>
        <v>7</v>
      </c>
    </row>
    <row r="32" spans="1:14" ht="16.5" thickTop="1" thickBot="1" x14ac:dyDescent="0.25">
      <c r="A32" s="47" t="s">
        <v>91</v>
      </c>
    </row>
    <row r="33" spans="1:14" ht="13.5" thickTop="1" x14ac:dyDescent="0.2">
      <c r="A33" s="52" t="s">
        <v>56</v>
      </c>
      <c r="B33" s="56">
        <v>0</v>
      </c>
      <c r="C33" s="56">
        <v>0</v>
      </c>
      <c r="D33" s="56">
        <v>1</v>
      </c>
      <c r="E33" s="56">
        <v>0</v>
      </c>
      <c r="F33" s="56">
        <v>2</v>
      </c>
      <c r="G33" s="56">
        <v>1</v>
      </c>
      <c r="H33" s="56">
        <v>1</v>
      </c>
      <c r="I33" s="56">
        <v>0</v>
      </c>
      <c r="J33" s="56">
        <v>1</v>
      </c>
      <c r="K33" s="56">
        <v>1</v>
      </c>
      <c r="L33" s="56">
        <v>1</v>
      </c>
      <c r="M33" s="56">
        <v>0</v>
      </c>
      <c r="N33" s="57">
        <f>SUM(B33:M33)</f>
        <v>8</v>
      </c>
    </row>
    <row r="34" spans="1:14" x14ac:dyDescent="0.2">
      <c r="A34" s="34" t="s">
        <v>4</v>
      </c>
      <c r="B34" s="44">
        <v>1</v>
      </c>
      <c r="C34" s="44">
        <v>1</v>
      </c>
      <c r="D34" s="44">
        <v>1</v>
      </c>
      <c r="E34" s="44">
        <v>1</v>
      </c>
      <c r="F34" s="44">
        <v>1</v>
      </c>
      <c r="G34" s="44">
        <v>1</v>
      </c>
      <c r="H34" s="44">
        <v>1</v>
      </c>
      <c r="I34" s="44">
        <v>0</v>
      </c>
      <c r="J34" s="44">
        <v>1</v>
      </c>
      <c r="K34" s="44">
        <v>1</v>
      </c>
      <c r="L34" s="44">
        <v>1</v>
      </c>
      <c r="M34" s="44">
        <v>0</v>
      </c>
      <c r="N34" s="45">
        <f>SUM(B34:M34)</f>
        <v>10</v>
      </c>
    </row>
    <row r="35" spans="1:14" x14ac:dyDescent="0.2">
      <c r="A35" s="48" t="s">
        <v>55</v>
      </c>
      <c r="B35" s="60">
        <v>56</v>
      </c>
      <c r="C35" s="60">
        <v>65</v>
      </c>
      <c r="D35" s="60">
        <v>74</v>
      </c>
      <c r="E35" s="60">
        <v>114</v>
      </c>
      <c r="F35" s="60">
        <v>159</v>
      </c>
      <c r="G35" s="60">
        <v>152</v>
      </c>
      <c r="H35" s="60">
        <v>95</v>
      </c>
      <c r="I35" s="60">
        <v>68</v>
      </c>
      <c r="J35" s="60">
        <v>139</v>
      </c>
      <c r="K35" s="60">
        <v>147</v>
      </c>
      <c r="L35" s="60">
        <v>110</v>
      </c>
      <c r="M35" s="60">
        <v>28</v>
      </c>
      <c r="N35" s="59">
        <f>SUM(B35:M35)</f>
        <v>1207</v>
      </c>
    </row>
    <row r="36" spans="1:14" x14ac:dyDescent="0.2">
      <c r="A36" s="34" t="s">
        <v>5</v>
      </c>
      <c r="B36" s="88">
        <v>0</v>
      </c>
      <c r="C36" s="88">
        <v>0</v>
      </c>
      <c r="D36" s="88">
        <v>1</v>
      </c>
      <c r="E36" s="88">
        <v>0</v>
      </c>
      <c r="F36" s="88">
        <v>2</v>
      </c>
      <c r="G36" s="88">
        <v>1</v>
      </c>
      <c r="H36" s="88">
        <v>1</v>
      </c>
      <c r="I36" s="88">
        <v>0</v>
      </c>
      <c r="J36" s="88">
        <v>1</v>
      </c>
      <c r="K36" s="88">
        <v>1</v>
      </c>
      <c r="L36" s="88">
        <v>1</v>
      </c>
      <c r="M36" s="88">
        <v>0</v>
      </c>
      <c r="N36" s="89">
        <f>IF(N34=0,N33/1,N33/N34)</f>
        <v>0.8</v>
      </c>
    </row>
    <row r="37" spans="1:14" x14ac:dyDescent="0.2">
      <c r="A37" s="48" t="s">
        <v>57</v>
      </c>
      <c r="B37" s="90">
        <v>1</v>
      </c>
      <c r="C37" s="90">
        <v>0</v>
      </c>
      <c r="D37" s="90">
        <v>5</v>
      </c>
      <c r="E37" s="90">
        <v>1</v>
      </c>
      <c r="F37" s="90">
        <v>3</v>
      </c>
      <c r="G37" s="90">
        <v>2</v>
      </c>
      <c r="H37" s="90">
        <v>3</v>
      </c>
      <c r="I37" s="90">
        <v>3</v>
      </c>
      <c r="J37" s="90">
        <v>5</v>
      </c>
      <c r="K37" s="90">
        <v>1</v>
      </c>
      <c r="L37" s="90">
        <v>1</v>
      </c>
      <c r="M37" s="90">
        <v>0</v>
      </c>
      <c r="N37" s="91">
        <f>SUM(B37:M37)</f>
        <v>25</v>
      </c>
    </row>
    <row r="38" spans="1:14" x14ac:dyDescent="0.2">
      <c r="A38" s="34" t="s">
        <v>58</v>
      </c>
      <c r="B38" s="92">
        <v>1</v>
      </c>
      <c r="C38" s="92">
        <v>0</v>
      </c>
      <c r="D38" s="92">
        <v>4</v>
      </c>
      <c r="E38" s="92">
        <v>1</v>
      </c>
      <c r="F38" s="92">
        <v>1</v>
      </c>
      <c r="G38" s="92">
        <v>1</v>
      </c>
      <c r="H38" s="92">
        <v>2</v>
      </c>
      <c r="I38" s="92">
        <v>3</v>
      </c>
      <c r="J38" s="92">
        <v>4</v>
      </c>
      <c r="K38" s="92">
        <v>0</v>
      </c>
      <c r="L38" s="92">
        <v>0</v>
      </c>
      <c r="M38" s="92">
        <v>0</v>
      </c>
      <c r="N38" s="93">
        <f>SUM(B38:M38)</f>
        <v>17</v>
      </c>
    </row>
    <row r="39" spans="1:14" x14ac:dyDescent="0.2">
      <c r="A39" s="48" t="s">
        <v>8</v>
      </c>
      <c r="B39" s="94">
        <v>0</v>
      </c>
      <c r="C39" s="94">
        <v>0</v>
      </c>
      <c r="D39" s="94">
        <v>0.2</v>
      </c>
      <c r="E39" s="94">
        <v>0</v>
      </c>
      <c r="F39" s="94">
        <v>0.67</v>
      </c>
      <c r="G39" s="94">
        <v>0.5</v>
      </c>
      <c r="H39" s="94">
        <v>0.33</v>
      </c>
      <c r="I39" s="94">
        <v>0</v>
      </c>
      <c r="J39" s="94">
        <v>0.2</v>
      </c>
      <c r="K39" s="94">
        <v>1</v>
      </c>
      <c r="L39" s="94">
        <v>1</v>
      </c>
      <c r="M39" s="94">
        <v>0</v>
      </c>
      <c r="N39" s="95">
        <f>N33/N37</f>
        <v>0.32</v>
      </c>
    </row>
    <row r="40" spans="1:14" ht="13.5" thickBot="1" x14ac:dyDescent="0.25">
      <c r="A40" s="25" t="s">
        <v>59</v>
      </c>
      <c r="B40" s="86">
        <v>0</v>
      </c>
      <c r="C40" s="86">
        <v>0</v>
      </c>
      <c r="D40" s="86">
        <v>0</v>
      </c>
      <c r="E40" s="86">
        <v>1</v>
      </c>
      <c r="F40" s="86">
        <v>1</v>
      </c>
      <c r="G40" s="86">
        <v>4</v>
      </c>
      <c r="H40" s="86">
        <v>2</v>
      </c>
      <c r="I40" s="86">
        <v>0</v>
      </c>
      <c r="J40" s="86">
        <v>7</v>
      </c>
      <c r="K40" s="86">
        <v>1</v>
      </c>
      <c r="L40" s="86">
        <v>1</v>
      </c>
      <c r="M40" s="86">
        <v>0</v>
      </c>
      <c r="N40" s="87">
        <f>SUM(B40:M40)</f>
        <v>17</v>
      </c>
    </row>
    <row r="41" spans="1:14" ht="16.5" thickTop="1" thickBot="1" x14ac:dyDescent="0.25">
      <c r="A41" s="47" t="s">
        <v>92</v>
      </c>
    </row>
    <row r="42" spans="1:14" ht="13.5" thickTop="1" x14ac:dyDescent="0.2">
      <c r="A42" s="52" t="s">
        <v>79</v>
      </c>
      <c r="B42" s="98">
        <v>0</v>
      </c>
      <c r="C42" s="98">
        <v>0</v>
      </c>
      <c r="D42" s="98">
        <v>0</v>
      </c>
      <c r="E42" s="98">
        <v>0</v>
      </c>
      <c r="F42" s="98">
        <v>0.19</v>
      </c>
      <c r="G42" s="98">
        <v>1</v>
      </c>
      <c r="H42" s="98">
        <v>1</v>
      </c>
      <c r="I42" s="98">
        <v>0</v>
      </c>
      <c r="J42" s="98">
        <v>0</v>
      </c>
      <c r="K42" s="98">
        <v>1</v>
      </c>
      <c r="L42" s="98">
        <v>1</v>
      </c>
      <c r="M42" s="98">
        <v>0</v>
      </c>
      <c r="N42" s="99">
        <f>N6/N15</f>
        <v>0.48282206738455041</v>
      </c>
    </row>
    <row r="43" spans="1:14" x14ac:dyDescent="0.2">
      <c r="A43" s="103" t="s">
        <v>67</v>
      </c>
      <c r="B43" s="104">
        <v>0</v>
      </c>
      <c r="C43" s="104">
        <v>0</v>
      </c>
      <c r="D43" s="104">
        <v>0</v>
      </c>
      <c r="E43" s="104">
        <v>0</v>
      </c>
      <c r="F43" s="104">
        <v>107.64</v>
      </c>
      <c r="G43" s="104">
        <v>655.74</v>
      </c>
      <c r="H43" s="104">
        <v>582.14</v>
      </c>
      <c r="I43" s="104">
        <v>0</v>
      </c>
      <c r="J43" s="104">
        <v>0</v>
      </c>
      <c r="K43" s="104">
        <v>623.53</v>
      </c>
      <c r="L43" s="104">
        <v>652.53</v>
      </c>
      <c r="M43" s="104">
        <v>0</v>
      </c>
      <c r="N43" s="105">
        <f>N9/N18*100</f>
        <v>281.64584620168927</v>
      </c>
    </row>
    <row r="44" spans="1:14" x14ac:dyDescent="0.2">
      <c r="A44" s="48" t="s">
        <v>63</v>
      </c>
      <c r="B44" s="94">
        <v>1</v>
      </c>
      <c r="C44" s="94">
        <v>0</v>
      </c>
      <c r="D44" s="94">
        <v>0</v>
      </c>
      <c r="E44" s="94">
        <v>0</v>
      </c>
      <c r="F44" s="94">
        <v>0.27</v>
      </c>
      <c r="G44" s="94">
        <v>0.49</v>
      </c>
      <c r="H44" s="94">
        <v>0.19</v>
      </c>
      <c r="I44" s="94">
        <v>0.25</v>
      </c>
      <c r="J44" s="94">
        <v>0.47</v>
      </c>
      <c r="K44" s="94">
        <v>1</v>
      </c>
      <c r="L44" s="94">
        <v>1</v>
      </c>
      <c r="M44" s="94">
        <v>0</v>
      </c>
      <c r="N44" s="95">
        <f>N10/N19</f>
        <v>0.31078019294663944</v>
      </c>
    </row>
    <row r="45" spans="1:14" x14ac:dyDescent="0.2">
      <c r="A45" s="34" t="s">
        <v>68</v>
      </c>
      <c r="B45" s="106">
        <v>0</v>
      </c>
      <c r="C45" s="106">
        <v>0</v>
      </c>
      <c r="D45" s="106">
        <v>0</v>
      </c>
      <c r="E45" s="106">
        <v>0</v>
      </c>
      <c r="F45" s="106">
        <v>71</v>
      </c>
      <c r="G45" s="106">
        <v>204</v>
      </c>
      <c r="H45" s="106">
        <v>526</v>
      </c>
      <c r="I45" s="106">
        <v>0</v>
      </c>
      <c r="J45" s="106">
        <v>0</v>
      </c>
      <c r="K45" s="106">
        <v>100</v>
      </c>
      <c r="L45" s="106">
        <v>100</v>
      </c>
      <c r="M45" s="106">
        <v>0</v>
      </c>
      <c r="N45" s="107">
        <f>N12/N21*100</f>
        <v>155.3580563827793</v>
      </c>
    </row>
    <row r="46" spans="1:14" x14ac:dyDescent="0.2">
      <c r="A46" s="48" t="s">
        <v>80</v>
      </c>
      <c r="B46" s="97">
        <v>0</v>
      </c>
      <c r="C46" s="97">
        <v>0</v>
      </c>
      <c r="D46" s="97">
        <v>0</v>
      </c>
      <c r="E46" s="97">
        <v>0</v>
      </c>
      <c r="F46" s="97">
        <v>0.5</v>
      </c>
      <c r="G46" s="97">
        <v>1</v>
      </c>
      <c r="H46" s="97">
        <v>1</v>
      </c>
      <c r="I46" s="97">
        <v>0</v>
      </c>
      <c r="J46" s="97">
        <v>0</v>
      </c>
      <c r="K46" s="97">
        <v>1</v>
      </c>
      <c r="L46" s="97">
        <v>1</v>
      </c>
      <c r="M46" s="97">
        <v>0</v>
      </c>
      <c r="N46" s="51">
        <f>N24/N33</f>
        <v>0.625</v>
      </c>
    </row>
    <row r="47" spans="1:14" x14ac:dyDescent="0.2">
      <c r="A47" s="103" t="s">
        <v>69</v>
      </c>
      <c r="B47" s="108">
        <v>0</v>
      </c>
      <c r="C47" s="108">
        <v>0</v>
      </c>
      <c r="D47" s="108">
        <v>0</v>
      </c>
      <c r="E47" s="108">
        <v>0</v>
      </c>
      <c r="F47" s="108">
        <v>50</v>
      </c>
      <c r="G47" s="108">
        <v>100</v>
      </c>
      <c r="H47" s="108">
        <v>100</v>
      </c>
      <c r="I47" s="108">
        <v>0</v>
      </c>
      <c r="J47" s="108">
        <v>0</v>
      </c>
      <c r="K47" s="108">
        <v>100</v>
      </c>
      <c r="L47" s="108">
        <v>100</v>
      </c>
      <c r="M47" s="108">
        <v>0</v>
      </c>
      <c r="N47" s="109">
        <f>N27/N36*100</f>
        <v>625</v>
      </c>
    </row>
    <row r="48" spans="1:14" x14ac:dyDescent="0.2">
      <c r="A48" s="48" t="s">
        <v>64</v>
      </c>
      <c r="B48" s="94">
        <v>1</v>
      </c>
      <c r="C48" s="94">
        <v>0</v>
      </c>
      <c r="D48" s="94">
        <v>0</v>
      </c>
      <c r="E48" s="94">
        <v>0</v>
      </c>
      <c r="F48" s="94">
        <v>0.67</v>
      </c>
      <c r="G48" s="94">
        <v>0.5</v>
      </c>
      <c r="H48" s="94">
        <v>0.33</v>
      </c>
      <c r="I48" s="94">
        <v>0.33</v>
      </c>
      <c r="J48" s="94">
        <v>0.4</v>
      </c>
      <c r="K48" s="94">
        <v>1</v>
      </c>
      <c r="L48" s="94">
        <v>1</v>
      </c>
      <c r="M48" s="94">
        <v>0</v>
      </c>
      <c r="N48" s="95">
        <f>N28/N37</f>
        <v>0.4</v>
      </c>
    </row>
    <row r="49" spans="1:14" ht="13.5" thickBot="1" x14ac:dyDescent="0.25">
      <c r="A49" s="25" t="s">
        <v>70</v>
      </c>
      <c r="B49" s="110">
        <v>0</v>
      </c>
      <c r="C49" s="110">
        <v>0</v>
      </c>
      <c r="D49" s="110">
        <v>0</v>
      </c>
      <c r="E49" s="110">
        <v>0</v>
      </c>
      <c r="F49" s="110">
        <v>75</v>
      </c>
      <c r="G49" s="110">
        <v>200</v>
      </c>
      <c r="H49" s="110">
        <v>303</v>
      </c>
      <c r="I49" s="110">
        <v>0</v>
      </c>
      <c r="J49" s="110">
        <v>0</v>
      </c>
      <c r="K49" s="110">
        <v>100</v>
      </c>
      <c r="L49" s="110">
        <v>100</v>
      </c>
      <c r="M49" s="110">
        <v>0</v>
      </c>
      <c r="N49" s="111">
        <f>N30/N39*100</f>
        <v>156.25</v>
      </c>
    </row>
    <row r="50" spans="1:14" ht="13.5" thickTop="1" x14ac:dyDescent="0.2">
      <c r="A50" s="102" t="s">
        <v>66</v>
      </c>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RowColHeaders="0" tabSelected="1" zoomScaleNormal="100" workbookViewId="0">
      <selection activeCell="A75" sqref="A75"/>
    </sheetView>
  </sheetViews>
  <sheetFormatPr defaultRowHeight="12.75" x14ac:dyDescent="0.2"/>
  <cols>
    <col min="1" max="1" width="26.42578125" style="7" customWidth="1"/>
    <col min="2" max="2" width="128.7109375" style="7" customWidth="1"/>
    <col min="3" max="16384" width="9.140625" style="7"/>
  </cols>
  <sheetData>
    <row r="1" spans="1:2" ht="15" x14ac:dyDescent="0.25">
      <c r="A1" s="64"/>
      <c r="B1" s="64"/>
    </row>
    <row r="2" spans="1:2" ht="18" x14ac:dyDescent="0.25">
      <c r="A2" s="42" t="s">
        <v>1</v>
      </c>
      <c r="B2" s="64"/>
    </row>
    <row r="3" spans="1:2" ht="15.75" x14ac:dyDescent="0.25">
      <c r="A3" s="64"/>
      <c r="B3" s="65" t="s">
        <v>29</v>
      </c>
    </row>
    <row r="4" spans="1:2" ht="25.5" x14ac:dyDescent="0.25">
      <c r="A4" s="64"/>
      <c r="B4" s="66" t="s">
        <v>30</v>
      </c>
    </row>
    <row r="5" spans="1:2" ht="25.5" x14ac:dyDescent="0.25">
      <c r="A5" s="64"/>
      <c r="B5" s="66" t="s">
        <v>31</v>
      </c>
    </row>
    <row r="6" spans="1:2" ht="25.5" x14ac:dyDescent="0.25">
      <c r="A6" s="64"/>
      <c r="B6" s="66" t="s">
        <v>53</v>
      </c>
    </row>
    <row r="7" spans="1:2" ht="25.5" x14ac:dyDescent="0.25">
      <c r="A7" s="64"/>
      <c r="B7" s="66" t="s">
        <v>32</v>
      </c>
    </row>
    <row r="8" spans="1:2" ht="51" x14ac:dyDescent="0.25">
      <c r="A8" s="64"/>
      <c r="B8" s="66" t="s">
        <v>33</v>
      </c>
    </row>
    <row r="9" spans="1:2" ht="15" x14ac:dyDescent="0.25">
      <c r="A9" s="64"/>
      <c r="B9" s="64"/>
    </row>
    <row r="10" spans="1:2" ht="15" x14ac:dyDescent="0.25">
      <c r="A10" s="64"/>
      <c r="B10" s="64"/>
    </row>
    <row r="11" spans="1:2" ht="15.75" x14ac:dyDescent="0.25">
      <c r="A11" s="64"/>
      <c r="B11" s="65" t="s">
        <v>34</v>
      </c>
    </row>
    <row r="12" spans="1:2" ht="25.5" x14ac:dyDescent="0.25">
      <c r="A12" s="64"/>
      <c r="B12" s="67" t="s">
        <v>35</v>
      </c>
    </row>
    <row r="13" spans="1:2" ht="38.25" x14ac:dyDescent="0.25">
      <c r="A13" s="64"/>
      <c r="B13" s="66" t="s">
        <v>36</v>
      </c>
    </row>
    <row r="14" spans="1:2" ht="15" x14ac:dyDescent="0.25">
      <c r="A14" s="64"/>
      <c r="B14" s="66" t="s">
        <v>37</v>
      </c>
    </row>
    <row r="15" spans="1:2" ht="25.5" x14ac:dyDescent="0.25">
      <c r="A15" s="64"/>
      <c r="B15" s="66" t="s">
        <v>38</v>
      </c>
    </row>
    <row r="16" spans="1:2" ht="15" x14ac:dyDescent="0.25">
      <c r="A16" s="64"/>
      <c r="B16" s="68" t="s">
        <v>39</v>
      </c>
    </row>
    <row r="17" spans="1:2" ht="15" x14ac:dyDescent="0.25">
      <c r="A17" s="64"/>
      <c r="B17" s="67" t="s">
        <v>40</v>
      </c>
    </row>
    <row r="18" spans="1:2" ht="15" x14ac:dyDescent="0.25">
      <c r="A18" s="64"/>
      <c r="B18" s="68" t="s">
        <v>41</v>
      </c>
    </row>
    <row r="19" spans="1:2" ht="38.25" x14ac:dyDescent="0.25">
      <c r="A19" s="64"/>
      <c r="B19" s="66" t="s">
        <v>42</v>
      </c>
    </row>
    <row r="20" spans="1:2" ht="15" x14ac:dyDescent="0.25">
      <c r="A20" s="64"/>
      <c r="B20" s="66" t="s">
        <v>43</v>
      </c>
    </row>
    <row r="21" spans="1:2" ht="25.5" x14ac:dyDescent="0.25">
      <c r="A21" s="64"/>
      <c r="B21" s="67" t="s">
        <v>44</v>
      </c>
    </row>
    <row r="22" spans="1:2" ht="51" x14ac:dyDescent="0.25">
      <c r="A22" s="64"/>
      <c r="B22" s="67" t="s">
        <v>45</v>
      </c>
    </row>
    <row r="23" spans="1:2" ht="15" x14ac:dyDescent="0.25">
      <c r="A23" s="64"/>
      <c r="B23" s="67" t="s">
        <v>46</v>
      </c>
    </row>
    <row r="24" spans="1:2" ht="15" x14ac:dyDescent="0.25">
      <c r="A24" s="64"/>
      <c r="B24" s="67" t="s">
        <v>47</v>
      </c>
    </row>
    <row r="25" spans="1:2" ht="15" x14ac:dyDescent="0.25">
      <c r="A25" s="64"/>
      <c r="B25" s="69" t="s">
        <v>48</v>
      </c>
    </row>
    <row r="26" spans="1:2" ht="15" x14ac:dyDescent="0.25">
      <c r="A26" s="64"/>
      <c r="B26" s="67" t="s">
        <v>49</v>
      </c>
    </row>
  </sheetData>
  <sheetProtection password="CC2E" sheet="1" objects="1" scenarios="1"/>
  <pageMargins left="0.25" right="0.25" top="0.75" bottom="0.75" header="0.3" footer="0.3"/>
  <pageSetup scale="86" orientation="landscape" horizontalDpi="4294967293" verticalDpi="0" r:id="rId1"/>
  <headerFooter alignWithMargins="0">
    <oddFooter>&amp;C&amp;F
&amp;P  of  &amp;N</oddFooter>
    <firstFooter>&amp;C&amp;P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8"/>
  <sheetViews>
    <sheetView showGridLines="0" showRowColHeaders="0" tabSelected="1" zoomScaleNormal="100" workbookViewId="0">
      <selection activeCell="A75" sqref="A75"/>
    </sheetView>
  </sheetViews>
  <sheetFormatPr defaultRowHeight="12.75" x14ac:dyDescent="0.2"/>
  <cols>
    <col min="1" max="1" width="27" customWidth="1"/>
    <col min="2" max="2" width="34.7109375" customWidth="1"/>
    <col min="3" max="3" width="8.7109375" customWidth="1"/>
    <col min="4" max="4" width="58.28515625" style="3" customWidth="1"/>
  </cols>
  <sheetData>
    <row r="2" spans="1:4" ht="18" x14ac:dyDescent="0.25">
      <c r="A2" s="2" t="s">
        <v>1</v>
      </c>
    </row>
    <row r="3" spans="1:4" ht="15.75" x14ac:dyDescent="0.25">
      <c r="B3" s="80" t="s">
        <v>25</v>
      </c>
    </row>
    <row r="5" spans="1:4" x14ac:dyDescent="0.2">
      <c r="B5" s="1" t="s">
        <v>26</v>
      </c>
      <c r="C5" s="79" t="s">
        <v>27</v>
      </c>
    </row>
    <row r="6" spans="1:4" x14ac:dyDescent="0.2">
      <c r="B6" s="5" t="s">
        <v>74</v>
      </c>
      <c r="C6">
        <v>3</v>
      </c>
      <c r="D6" s="4"/>
    </row>
    <row r="7" spans="1:4" x14ac:dyDescent="0.2">
      <c r="B7" s="5" t="s">
        <v>60</v>
      </c>
      <c r="C7">
        <v>4</v>
      </c>
    </row>
    <row r="8" spans="1:4" x14ac:dyDescent="0.2">
      <c r="B8" s="5" t="s">
        <v>61</v>
      </c>
      <c r="C8">
        <v>5</v>
      </c>
    </row>
    <row r="9" spans="1:4" x14ac:dyDescent="0.2">
      <c r="B9" s="5" t="s">
        <v>62</v>
      </c>
      <c r="C9">
        <v>6</v>
      </c>
    </row>
    <row r="10" spans="1:4" x14ac:dyDescent="0.2">
      <c r="B10" s="5" t="s">
        <v>75</v>
      </c>
      <c r="C10">
        <v>7</v>
      </c>
    </row>
    <row r="11" spans="1:4" x14ac:dyDescent="0.2">
      <c r="B11" s="5" t="s">
        <v>78</v>
      </c>
      <c r="C11">
        <v>8</v>
      </c>
    </row>
    <row r="12" spans="1:4" x14ac:dyDescent="0.2">
      <c r="B12" s="5" t="s">
        <v>81</v>
      </c>
      <c r="C12">
        <v>9</v>
      </c>
    </row>
    <row r="13" spans="1:4" x14ac:dyDescent="0.2">
      <c r="B13" s="5" t="s">
        <v>83</v>
      </c>
      <c r="C13">
        <v>10</v>
      </c>
    </row>
    <row r="14" spans="1:4" x14ac:dyDescent="0.2">
      <c r="B14" s="5" t="s">
        <v>84</v>
      </c>
      <c r="C14">
        <v>11</v>
      </c>
    </row>
    <row r="15" spans="1:4" x14ac:dyDescent="0.2">
      <c r="B15" s="5" t="s">
        <v>50</v>
      </c>
      <c r="C15">
        <v>12</v>
      </c>
    </row>
    <row r="16" spans="1:4" x14ac:dyDescent="0.2">
      <c r="B16" s="5"/>
    </row>
    <row r="17" spans="2:4" x14ac:dyDescent="0.2">
      <c r="B17" s="5"/>
    </row>
    <row r="18" spans="2:4" x14ac:dyDescent="0.2">
      <c r="B18" s="5"/>
      <c r="D18" s="6"/>
    </row>
    <row r="19" spans="2:4" x14ac:dyDescent="0.2">
      <c r="B19" s="5"/>
    </row>
    <row r="20" spans="2:4" x14ac:dyDescent="0.2">
      <c r="B20" s="5"/>
    </row>
    <row r="21" spans="2:4" x14ac:dyDescent="0.2">
      <c r="B21" s="5"/>
    </row>
    <row r="22" spans="2:4" x14ac:dyDescent="0.2">
      <c r="B22" s="5"/>
    </row>
    <row r="23" spans="2:4" x14ac:dyDescent="0.2">
      <c r="B23" s="5"/>
    </row>
    <row r="24" spans="2:4" x14ac:dyDescent="0.2">
      <c r="B24" s="5"/>
    </row>
    <row r="25" spans="2:4" x14ac:dyDescent="0.2">
      <c r="B25" s="5"/>
    </row>
    <row r="26" spans="2:4" x14ac:dyDescent="0.2">
      <c r="B26" s="5"/>
    </row>
    <row r="27" spans="2:4" x14ac:dyDescent="0.2">
      <c r="D27" s="6"/>
    </row>
    <row r="28" spans="2:4" x14ac:dyDescent="0.2">
      <c r="D28" s="6"/>
    </row>
  </sheetData>
  <sheetProtection password="CC2E" sheet="1" objects="1" scenarios="1"/>
  <hyperlinks>
    <hyperlink ref="B6" location="'8 Year Peer Set (3)'!A1" display="8 Year Peer Set"/>
    <hyperlink ref="B7" location="'2015 Peer Set (4)'!A1" display="2015 Peer Set"/>
    <hyperlink ref="B8" location="'2016 Peer Set (5)'!A1" display="2016 Peer Set"/>
    <hyperlink ref="B9" location="'2017 Peer Set (6)'!A1" display="2017 Peer Set"/>
    <hyperlink ref="B10" location="'2018 Peer Set (7)'!A1" display="2018 Peer Set"/>
    <hyperlink ref="B11" location="'2019 Peer Set (8)'!A1" display="2019 Peer Set"/>
    <hyperlink ref="B12" location="'2020 Peer Set (9)'!A1" display="2020 Peer Set"/>
    <hyperlink ref="B13" location="'2021 Peer Set (10)'!A1" display="2021 Peer Set"/>
    <hyperlink ref="B14" location="'2022 Peer Set (11)'!A1" display="2022 Peer Set"/>
    <hyperlink ref="B15" location="'Glossary (12)'!A1" display="Glossary"/>
  </hyperlinks>
  <pageMargins left="0.25" right="0.25" top="0.75" bottom="0.75" header="0.3" footer="0.3"/>
  <pageSetup scale="86" orientation="landscape" horizontalDpi="4294967293" verticalDpi="0" r:id="rId1"/>
  <headerFooter alignWithMargins="0">
    <oddFooter>&amp;C&amp;F
&amp;P  of  &amp;N</oddFooter>
    <firstFooter>&amp;C&amp;P of &amp;N</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2"/>
  <sheetViews>
    <sheetView showGridLines="0" showRowColHeaders="0" tabSelected="1" zoomScale="90" zoomScaleNormal="90" workbookViewId="0">
      <selection activeCell="A75" sqref="A75"/>
    </sheetView>
  </sheetViews>
  <sheetFormatPr defaultRowHeight="12.75" x14ac:dyDescent="0.2"/>
  <cols>
    <col min="1" max="1" width="27.7109375" style="7" customWidth="1"/>
    <col min="2" max="9" width="11.85546875" style="7" customWidth="1"/>
    <col min="10" max="10" width="13.7109375" style="7" customWidth="1"/>
    <col min="11" max="11" width="13.85546875" style="7" customWidth="1"/>
    <col min="12" max="16384" width="9.140625" style="7"/>
  </cols>
  <sheetData>
    <row r="2" spans="1:16" ht="18" x14ac:dyDescent="0.25">
      <c r="A2" s="42" t="s">
        <v>1</v>
      </c>
      <c r="B2" s="38"/>
      <c r="C2" s="41"/>
      <c r="D2" s="41"/>
      <c r="E2" s="75" t="s">
        <v>85</v>
      </c>
      <c r="G2" s="40"/>
      <c r="H2" s="40"/>
      <c r="I2" s="76" t="s">
        <v>86</v>
      </c>
      <c r="K2" s="38"/>
      <c r="L2" s="38"/>
      <c r="M2" s="38"/>
    </row>
    <row r="3" spans="1:16" ht="15.75" x14ac:dyDescent="0.25">
      <c r="G3" s="39"/>
      <c r="H3" s="39"/>
      <c r="I3" s="39" t="s">
        <v>87</v>
      </c>
      <c r="J3" s="39"/>
      <c r="K3" s="38"/>
      <c r="L3" s="38"/>
      <c r="M3" s="38"/>
    </row>
    <row r="4" spans="1:16" ht="15.75" x14ac:dyDescent="0.25">
      <c r="A4" s="30"/>
      <c r="B4" s="37"/>
      <c r="D4" s="37"/>
      <c r="G4" s="36"/>
      <c r="H4" s="35"/>
      <c r="I4" s="35"/>
      <c r="J4" s="35"/>
      <c r="K4" s="35"/>
    </row>
    <row r="5" spans="1:16" ht="15.75" thickBot="1" x14ac:dyDescent="0.25">
      <c r="A5" s="47" t="s">
        <v>88</v>
      </c>
      <c r="B5" s="63">
        <v>2015</v>
      </c>
      <c r="C5" s="63">
        <v>2016</v>
      </c>
      <c r="D5" s="63">
        <v>2017</v>
      </c>
      <c r="E5" s="63">
        <v>2018</v>
      </c>
      <c r="F5" s="63">
        <v>2019</v>
      </c>
      <c r="G5" s="63">
        <v>2020</v>
      </c>
      <c r="H5" s="63">
        <v>2021</v>
      </c>
      <c r="I5" s="63">
        <v>2022</v>
      </c>
      <c r="J5" s="63" t="s">
        <v>2</v>
      </c>
    </row>
    <row r="6" spans="1:16" ht="13.5" thickTop="1" x14ac:dyDescent="0.2">
      <c r="A6" s="52" t="s">
        <v>3</v>
      </c>
      <c r="B6" s="53">
        <f>'2015 Peer Set (4)'!N6</f>
        <v>309024</v>
      </c>
      <c r="C6" s="53">
        <f>'2016 Peer Set (5)'!N6</f>
        <v>231849</v>
      </c>
      <c r="D6" s="53">
        <f>'2017 Peer Set (6)'!N6</f>
        <v>149695</v>
      </c>
      <c r="E6" s="53">
        <f>'2018 Peer Set (7)'!N6</f>
        <v>172606</v>
      </c>
      <c r="F6" s="53">
        <f>'2019 Peer Set (8)'!N6</f>
        <v>90761</v>
      </c>
      <c r="G6" s="53">
        <f>'2020 Peer Set (9)'!N6</f>
        <v>49745</v>
      </c>
      <c r="H6" s="53">
        <f>'2021 Peer Set (10)'!N6</f>
        <v>44312</v>
      </c>
      <c r="I6" s="53">
        <f>'2022 Peer Set (11)'!N6</f>
        <v>32014</v>
      </c>
      <c r="J6" s="54">
        <f>SUM(B6:I6)</f>
        <v>1080006</v>
      </c>
    </row>
    <row r="7" spans="1:16" x14ac:dyDescent="0.2">
      <c r="A7" s="34" t="s">
        <v>4</v>
      </c>
      <c r="B7" s="29">
        <f>'2015 Peer Set (4)'!N7</f>
        <v>279972</v>
      </c>
      <c r="C7" s="29">
        <f>'2016 Peer Set (5)'!N7</f>
        <v>252273</v>
      </c>
      <c r="D7" s="29">
        <f>'2017 Peer Set (6)'!N7</f>
        <v>192388</v>
      </c>
      <c r="E7" s="29">
        <f>'2018 Peer Set (7)'!N7</f>
        <v>140108</v>
      </c>
      <c r="F7" s="29">
        <f>'2019 Peer Set (8)'!N7</f>
        <v>81692</v>
      </c>
      <c r="G7" s="29">
        <f>'2020 Peer Set (9)'!N7</f>
        <v>53964</v>
      </c>
      <c r="H7" s="29">
        <f>'2021 Peer Set (10)'!N7</f>
        <v>33796</v>
      </c>
      <c r="I7" s="29">
        <f>'2022 Peer Set (11)'!N7</f>
        <v>22367</v>
      </c>
      <c r="J7" s="28">
        <f>SUM(B7:I7)</f>
        <v>1056560</v>
      </c>
    </row>
    <row r="8" spans="1:16" x14ac:dyDescent="0.2">
      <c r="A8" s="48" t="s">
        <v>55</v>
      </c>
      <c r="B8" s="60">
        <f>'2015 Peer Set (4)'!N8</f>
        <v>280000</v>
      </c>
      <c r="C8" s="60">
        <f>'2016 Peer Set (5)'!N8</f>
        <v>280000</v>
      </c>
      <c r="D8" s="60">
        <f>'2017 Peer Set (6)'!N8</f>
        <v>280000</v>
      </c>
      <c r="E8" s="60">
        <f>'2018 Peer Set (7)'!N8</f>
        <v>280000</v>
      </c>
      <c r="F8" s="60">
        <f>'2019 Peer Set (8)'!N8</f>
        <v>280000</v>
      </c>
      <c r="G8" s="60">
        <f>'2020 Peer Set (9)'!N8</f>
        <v>280000</v>
      </c>
      <c r="H8" s="60">
        <f>'2021 Peer Set (10)'!N8</f>
        <v>280000</v>
      </c>
      <c r="I8" s="60">
        <f>'2022 Peer Set (11)'!N8</f>
        <v>280000</v>
      </c>
      <c r="J8" s="59">
        <f>SUM(B8:I8)</f>
        <v>2240000</v>
      </c>
    </row>
    <row r="9" spans="1:16" x14ac:dyDescent="0.2">
      <c r="A9" s="34" t="s">
        <v>5</v>
      </c>
      <c r="B9" s="32">
        <f>'2015 Peer Set (4)'!N9</f>
        <v>1.1037675196091037</v>
      </c>
      <c r="C9" s="32">
        <f>'2016 Peer Set (5)'!N9</f>
        <v>0.91904008752422972</v>
      </c>
      <c r="D9" s="32">
        <f>'2017 Peer Set (6)'!N9</f>
        <v>0.77808907000436622</v>
      </c>
      <c r="E9" s="32">
        <f>'2018 Peer Set (7)'!N9</f>
        <v>1.2319496388500299</v>
      </c>
      <c r="F9" s="32">
        <f>'2019 Peer Set (8)'!N9</f>
        <v>1.1110145424276552</v>
      </c>
      <c r="G9" s="32">
        <f>'2020 Peer Set (9)'!N9</f>
        <v>0.92181824920317246</v>
      </c>
      <c r="H9" s="32">
        <f>'2021 Peer Set (10)'!N9</f>
        <v>1.3111610841519707</v>
      </c>
      <c r="I9" s="32">
        <f>'2022 Peer Set (11)'!N9</f>
        <v>1.4313050476147897</v>
      </c>
      <c r="J9" s="31">
        <f>J6/J7</f>
        <v>1.0221908836223215</v>
      </c>
    </row>
    <row r="10" spans="1:16" x14ac:dyDescent="0.2">
      <c r="A10" s="48" t="s">
        <v>6</v>
      </c>
      <c r="B10" s="49">
        <f>'2015 Peer Set (4)'!N10</f>
        <v>1095521</v>
      </c>
      <c r="C10" s="49">
        <f>'2016 Peer Set (5)'!N10</f>
        <v>838957</v>
      </c>
      <c r="D10" s="49">
        <f>'2017 Peer Set (6)'!N10</f>
        <v>639822</v>
      </c>
      <c r="E10" s="49">
        <f>'2018 Peer Set (7)'!N10</f>
        <v>474368</v>
      </c>
      <c r="F10" s="49">
        <f>'2019 Peer Set (8)'!N10</f>
        <v>284620</v>
      </c>
      <c r="G10" s="49">
        <f>'2020 Peer Set (9)'!N10</f>
        <v>437189</v>
      </c>
      <c r="H10" s="49">
        <f>'2021 Peer Set (10)'!N10</f>
        <v>149827</v>
      </c>
      <c r="I10" s="49">
        <f>'2022 Peer Set (11)'!N10</f>
        <v>77636</v>
      </c>
      <c r="J10" s="50">
        <f>SUM(B10:I10)</f>
        <v>3997940</v>
      </c>
    </row>
    <row r="11" spans="1:16" x14ac:dyDescent="0.2">
      <c r="A11" s="33" t="s">
        <v>7</v>
      </c>
      <c r="B11" s="96">
        <f>'2015 Peer Set (4)'!N11</f>
        <v>786626</v>
      </c>
      <c r="C11" s="96">
        <f>'2016 Peer Set (5)'!N11</f>
        <v>607108</v>
      </c>
      <c r="D11" s="96">
        <f>'2017 Peer Set (6)'!N11</f>
        <v>490127</v>
      </c>
      <c r="E11" s="96">
        <f>'2018 Peer Set (7)'!N11</f>
        <v>301762</v>
      </c>
      <c r="F11" s="96">
        <f>'2019 Peer Set (8)'!N11</f>
        <v>193859</v>
      </c>
      <c r="G11" s="96">
        <f>'2020 Peer Set (9)'!N11</f>
        <v>387444</v>
      </c>
      <c r="H11" s="96">
        <f>'2021 Peer Set (10)'!N11</f>
        <v>105515</v>
      </c>
      <c r="I11" s="96">
        <f>'2022 Peer Set (11)'!N11</f>
        <v>45622</v>
      </c>
      <c r="J11" s="93">
        <f>SUM(B11:I11)</f>
        <v>2918063</v>
      </c>
    </row>
    <row r="12" spans="1:16" x14ac:dyDescent="0.2">
      <c r="A12" s="48" t="s">
        <v>8</v>
      </c>
      <c r="B12" s="97">
        <f>'2015 Peer Set (4)'!N12</f>
        <v>0.28207948546855788</v>
      </c>
      <c r="C12" s="97">
        <f>'2016 Peer Set (5)'!N12</f>
        <v>0.27635385365400134</v>
      </c>
      <c r="D12" s="97">
        <f>'2017 Peer Set (6)'!N12</f>
        <v>0.23396350860082959</v>
      </c>
      <c r="E12" s="97">
        <f>'2018 Peer Set (7)'!N12</f>
        <v>0.36386518483540203</v>
      </c>
      <c r="F12" s="97">
        <f>'2019 Peer Set (8)'!N12</f>
        <v>0.31888482889466657</v>
      </c>
      <c r="G12" s="97">
        <f>'2020 Peer Set (9)'!N12</f>
        <v>0.11378374112797897</v>
      </c>
      <c r="H12" s="97">
        <f>'2021 Peer Set (10)'!N12</f>
        <v>0.29575443678375729</v>
      </c>
      <c r="I12" s="97">
        <f>'2022 Peer Set (11)'!N12</f>
        <v>0.41236024524705034</v>
      </c>
      <c r="J12" s="51">
        <f>J6/J10</f>
        <v>0.27014062242054659</v>
      </c>
    </row>
    <row r="13" spans="1:16" ht="13.5" thickBot="1" x14ac:dyDescent="0.25">
      <c r="A13" s="25" t="s">
        <v>9</v>
      </c>
      <c r="B13" s="83">
        <f>'2015 Peer Set (4)'!N13</f>
        <v>62</v>
      </c>
      <c r="C13" s="83">
        <f>'2016 Peer Set (5)'!N13</f>
        <v>55113</v>
      </c>
      <c r="D13" s="83">
        <f>'2017 Peer Set (6)'!N13</f>
        <v>83116</v>
      </c>
      <c r="E13" s="83">
        <f>'2018 Peer Set (7)'!N13</f>
        <v>64847</v>
      </c>
      <c r="F13" s="83">
        <f>'2019 Peer Set (8)'!N13</f>
        <v>84147</v>
      </c>
      <c r="G13" s="83">
        <f>'2020 Peer Set (9)'!N13</f>
        <v>62658</v>
      </c>
      <c r="H13" s="83">
        <f>'2021 Peer Set (10)'!N13</f>
        <v>60022</v>
      </c>
      <c r="I13" s="83">
        <f>'2022 Peer Set (11)'!N13</f>
        <v>56315</v>
      </c>
      <c r="J13" s="84">
        <f>SUM(B13:I13)</f>
        <v>466280</v>
      </c>
    </row>
    <row r="14" spans="1:16" ht="16.5" thickTop="1" thickBot="1" x14ac:dyDescent="0.25">
      <c r="A14" s="47" t="s">
        <v>89</v>
      </c>
      <c r="B14" s="82"/>
      <c r="C14" s="82"/>
      <c r="D14" s="82"/>
      <c r="E14" s="82"/>
      <c r="F14" s="82"/>
      <c r="G14" s="82"/>
      <c r="H14" s="82"/>
      <c r="I14" s="82"/>
      <c r="J14" s="85"/>
      <c r="P14" s="26"/>
    </row>
    <row r="15" spans="1:16" ht="13.5" thickTop="1" x14ac:dyDescent="0.2">
      <c r="A15" s="52" t="s">
        <v>3</v>
      </c>
      <c r="B15" s="53">
        <f>'2015 Peer Set (4)'!N15</f>
        <v>1224432</v>
      </c>
      <c r="C15" s="53">
        <f>'2016 Peer Set (5)'!N15</f>
        <v>894826</v>
      </c>
      <c r="D15" s="53">
        <f>'2017 Peer Set (6)'!N15</f>
        <v>666319</v>
      </c>
      <c r="E15" s="53">
        <f>'2018 Peer Set (7)'!N15</f>
        <v>481061</v>
      </c>
      <c r="F15" s="53">
        <f>'2019 Peer Set (8)'!N15</f>
        <v>302075</v>
      </c>
      <c r="G15" s="53">
        <f>'2020 Peer Set (9)'!N15</f>
        <v>188217</v>
      </c>
      <c r="H15" s="53">
        <f>'2021 Peer Set (10)'!N15</f>
        <v>119107</v>
      </c>
      <c r="I15" s="53">
        <f>'2022 Peer Set (11)'!N15</f>
        <v>66306</v>
      </c>
      <c r="J15" s="54">
        <f>SUM(B15:I15)</f>
        <v>3942343</v>
      </c>
      <c r="P15" s="26"/>
    </row>
    <row r="16" spans="1:16" x14ac:dyDescent="0.2">
      <c r="A16" s="34" t="s">
        <v>4</v>
      </c>
      <c r="B16" s="29">
        <f>'2015 Peer Set (4)'!N16</f>
        <v>1113073</v>
      </c>
      <c r="C16" s="29">
        <f>'2016 Peer Set (5)'!N16</f>
        <v>909396</v>
      </c>
      <c r="D16" s="29">
        <f>'2017 Peer Set (6)'!N16</f>
        <v>661179</v>
      </c>
      <c r="E16" s="29">
        <f>'2018 Peer Set (7)'!N16</f>
        <v>502780</v>
      </c>
      <c r="F16" s="29">
        <f>'2019 Peer Set (8)'!N16</f>
        <v>346935</v>
      </c>
      <c r="G16" s="29">
        <f>'2020 Peer Set (9)'!N16</f>
        <v>245186</v>
      </c>
      <c r="H16" s="29">
        <f>'2021 Peer Set (10)'!N16</f>
        <v>176677</v>
      </c>
      <c r="I16" s="29">
        <f>'2022 Peer Set (11)'!N16</f>
        <v>130474</v>
      </c>
      <c r="J16" s="28">
        <f>SUM(B16:I16)</f>
        <v>4085700</v>
      </c>
      <c r="P16" s="26"/>
    </row>
    <row r="17" spans="1:16" x14ac:dyDescent="0.2">
      <c r="A17" s="48" t="s">
        <v>55</v>
      </c>
      <c r="B17" s="60">
        <f>'2015 Peer Set (4)'!N17</f>
        <v>1113453</v>
      </c>
      <c r="C17" s="60">
        <f>'2016 Peer Set (5)'!N17</f>
        <v>1113453</v>
      </c>
      <c r="D17" s="60">
        <f>'2017 Peer Set (6)'!N17</f>
        <v>1113453</v>
      </c>
      <c r="E17" s="60">
        <f>'2018 Peer Set (7)'!N17</f>
        <v>1113453</v>
      </c>
      <c r="F17" s="60">
        <f>'2019 Peer Set (8)'!N17</f>
        <v>1113453</v>
      </c>
      <c r="G17" s="60">
        <f>'2020 Peer Set (9)'!N17</f>
        <v>1113453</v>
      </c>
      <c r="H17" s="60">
        <f>'2021 Peer Set (10)'!N17</f>
        <v>1113453</v>
      </c>
      <c r="I17" s="60">
        <f>'2022 Peer Set (11)'!N17</f>
        <v>1113453</v>
      </c>
      <c r="J17" s="59">
        <f>SUM(B17:I17)</f>
        <v>8907624</v>
      </c>
      <c r="P17" s="26"/>
    </row>
    <row r="18" spans="1:16" x14ac:dyDescent="0.2">
      <c r="A18" s="34" t="s">
        <v>5</v>
      </c>
      <c r="B18" s="32">
        <f>'2015 Peer Set (4)'!N18</f>
        <v>1.1000464479867897</v>
      </c>
      <c r="C18" s="32">
        <f>'2016 Peer Set (5)'!N18</f>
        <v>0.98397837685672684</v>
      </c>
      <c r="D18" s="32">
        <f>'2017 Peer Set (6)'!N18</f>
        <v>1.0077739916119537</v>
      </c>
      <c r="E18" s="32">
        <f>'2018 Peer Set (7)'!N18</f>
        <v>0.95680217987986793</v>
      </c>
      <c r="F18" s="32">
        <f>'2019 Peer Set (8)'!N18</f>
        <v>0.87069623992966982</v>
      </c>
      <c r="G18" s="32">
        <f>'2020 Peer Set (9)'!N18</f>
        <v>0.76764986581615591</v>
      </c>
      <c r="H18" s="32">
        <f>'2021 Peer Set (10)'!N18</f>
        <v>0.67415113455628062</v>
      </c>
      <c r="I18" s="32">
        <f>'2022 Peer Set (11)'!N18</f>
        <v>0.5081932032435581</v>
      </c>
      <c r="J18" s="31">
        <f>J15/J16</f>
        <v>0.9649124996940549</v>
      </c>
      <c r="P18" s="26"/>
    </row>
    <row r="19" spans="1:16" x14ac:dyDescent="0.2">
      <c r="A19" s="48" t="s">
        <v>6</v>
      </c>
      <c r="B19" s="49">
        <f>'2015 Peer Set (4)'!N19</f>
        <v>3859768</v>
      </c>
      <c r="C19" s="49">
        <f>'2016 Peer Set (5)'!N19</f>
        <v>3409092</v>
      </c>
      <c r="D19" s="49">
        <f>'2017 Peer Set (6)'!N19</f>
        <v>2624346</v>
      </c>
      <c r="E19" s="49">
        <f>'2018 Peer Set (7)'!N19</f>
        <v>1895827</v>
      </c>
      <c r="F19" s="49">
        <f>'2019 Peer Set (8)'!N19</f>
        <v>1211571</v>
      </c>
      <c r="G19" s="49">
        <f>'2020 Peer Set (9)'!N19</f>
        <v>1338992</v>
      </c>
      <c r="H19" s="49">
        <f>'2021 Peer Set (10)'!N19</f>
        <v>490474</v>
      </c>
      <c r="I19" s="49">
        <f>'2022 Peer Set (11)'!N19</f>
        <v>249810</v>
      </c>
      <c r="J19" s="50">
        <f>SUM(B19:I19)</f>
        <v>15079880</v>
      </c>
      <c r="P19" s="26"/>
    </row>
    <row r="20" spans="1:16" x14ac:dyDescent="0.2">
      <c r="A20" s="33" t="s">
        <v>7</v>
      </c>
      <c r="B20" s="96">
        <f>'2015 Peer Set (4)'!N20</f>
        <v>2635465</v>
      </c>
      <c r="C20" s="96">
        <f>'2016 Peer Set (5)'!N20</f>
        <v>2514266</v>
      </c>
      <c r="D20" s="96">
        <f>'2017 Peer Set (6)'!N20</f>
        <v>1958027</v>
      </c>
      <c r="E20" s="96">
        <f>'2018 Peer Set (7)'!N20</f>
        <v>1414766</v>
      </c>
      <c r="F20" s="96">
        <f>'2019 Peer Set (8)'!N20</f>
        <v>909496</v>
      </c>
      <c r="G20" s="96">
        <f>'2020 Peer Set (9)'!N20</f>
        <v>1150775</v>
      </c>
      <c r="H20" s="96">
        <f>'2021 Peer Set (10)'!N20</f>
        <v>371367</v>
      </c>
      <c r="I20" s="96">
        <f>'2022 Peer Set (11)'!N20</f>
        <v>183504</v>
      </c>
      <c r="J20" s="93">
        <f>SUM(B20:I20)</f>
        <v>11137666</v>
      </c>
      <c r="P20" s="26"/>
    </row>
    <row r="21" spans="1:16" x14ac:dyDescent="0.2">
      <c r="A21" s="48" t="s">
        <v>8</v>
      </c>
      <c r="B21" s="97">
        <f>'2015 Peer Set (4)'!N21</f>
        <v>0.31722942933357651</v>
      </c>
      <c r="C21" s="97">
        <f>'2016 Peer Set (5)'!N21</f>
        <v>0.26248220933902633</v>
      </c>
      <c r="D21" s="97">
        <f>'2017 Peer Set (6)'!N21</f>
        <v>0.25389906666270379</v>
      </c>
      <c r="E21" s="97">
        <f>'2018 Peer Set (7)'!N21</f>
        <v>0.25374730922178024</v>
      </c>
      <c r="F21" s="97">
        <f>'2019 Peer Set (8)'!N21</f>
        <v>0.24932504987326373</v>
      </c>
      <c r="G21" s="97">
        <f>'2020 Peer Set (9)'!N21</f>
        <v>0.14056618710193938</v>
      </c>
      <c r="H21" s="97">
        <f>'2021 Peer Set (10)'!N21</f>
        <v>0.24284059909393771</v>
      </c>
      <c r="I21" s="97">
        <f>'2022 Peer Set (11)'!N21</f>
        <v>0.26542572354989791</v>
      </c>
      <c r="J21" s="51">
        <f>J15/J19</f>
        <v>0.26143066125194631</v>
      </c>
      <c r="P21" s="26"/>
    </row>
    <row r="22" spans="1:16" ht="13.5" thickBot="1" x14ac:dyDescent="0.25">
      <c r="A22" s="25" t="s">
        <v>9</v>
      </c>
      <c r="B22" s="83">
        <f>'2015 Peer Set (4)'!N22</f>
        <v>720</v>
      </c>
      <c r="C22" s="83">
        <f>'2016 Peer Set (5)'!N22</f>
        <v>289374</v>
      </c>
      <c r="D22" s="83">
        <f>'2017 Peer Set (6)'!N22</f>
        <v>257808</v>
      </c>
      <c r="E22" s="83">
        <f>'2018 Peer Set (7)'!N22</f>
        <v>196496</v>
      </c>
      <c r="F22" s="83">
        <f>'2019 Peer Set (8)'!N22</f>
        <v>186281</v>
      </c>
      <c r="G22" s="83">
        <f>'2020 Peer Set (9)'!N22</f>
        <v>249851</v>
      </c>
      <c r="H22" s="83">
        <f>'2021 Peer Set (10)'!N22</f>
        <v>190798</v>
      </c>
      <c r="I22" s="83">
        <f>'2022 Peer Set (11)'!N22</f>
        <v>168727</v>
      </c>
      <c r="J22" s="84">
        <f>SUM(B22:I22)</f>
        <v>1540055</v>
      </c>
      <c r="P22" s="26"/>
    </row>
    <row r="23" spans="1:16" ht="16.5" thickTop="1" thickBot="1" x14ac:dyDescent="0.25">
      <c r="A23" s="47" t="s">
        <v>90</v>
      </c>
      <c r="B23" s="61"/>
      <c r="C23" s="61"/>
      <c r="D23" s="61"/>
      <c r="E23" s="61"/>
      <c r="F23" s="61"/>
      <c r="G23" s="61"/>
      <c r="H23" s="61"/>
      <c r="I23" s="61"/>
      <c r="J23" s="62"/>
      <c r="P23" s="26"/>
    </row>
    <row r="24" spans="1:16" ht="13.5" thickTop="1" x14ac:dyDescent="0.2">
      <c r="A24" s="52" t="s">
        <v>56</v>
      </c>
      <c r="B24" s="53">
        <f>'2015 Peer Set (4)'!N24</f>
        <v>245</v>
      </c>
      <c r="C24" s="53">
        <f>'2016 Peer Set (5)'!N24</f>
        <v>182</v>
      </c>
      <c r="D24" s="53">
        <f>'2017 Peer Set (6)'!N24</f>
        <v>68</v>
      </c>
      <c r="E24" s="53">
        <f>'2018 Peer Set (7)'!N24</f>
        <v>37</v>
      </c>
      <c r="F24" s="53">
        <f>'2019 Peer Set (8)'!N24</f>
        <v>14</v>
      </c>
      <c r="G24" s="53">
        <f>'2020 Peer Set (9)'!N24</f>
        <v>6</v>
      </c>
      <c r="H24" s="53">
        <f>'2021 Peer Set (10)'!N24</f>
        <v>4</v>
      </c>
      <c r="I24" s="53">
        <f>'2022 Peer Set (11)'!N24</f>
        <v>5</v>
      </c>
      <c r="J24" s="54">
        <f>SUM(B24:I24)</f>
        <v>561</v>
      </c>
    </row>
    <row r="25" spans="1:16" x14ac:dyDescent="0.2">
      <c r="A25" s="34" t="s">
        <v>4</v>
      </c>
      <c r="B25" s="29">
        <f>'2015 Peer Set (4)'!N25</f>
        <v>227</v>
      </c>
      <c r="C25" s="29">
        <f>'2016 Peer Set (5)'!N25</f>
        <v>138</v>
      </c>
      <c r="D25" s="29">
        <f>'2017 Peer Set (6)'!N25</f>
        <v>60</v>
      </c>
      <c r="E25" s="29">
        <f>'2018 Peer Set (7)'!N25</f>
        <v>29</v>
      </c>
      <c r="F25" s="29">
        <f>'2019 Peer Set (8)'!N25</f>
        <v>16</v>
      </c>
      <c r="G25" s="29">
        <f>'2020 Peer Set (9)'!N25</f>
        <v>7</v>
      </c>
      <c r="H25" s="29">
        <f>'2021 Peer Set (10)'!N25</f>
        <v>2</v>
      </c>
      <c r="I25" s="29">
        <f>'2022 Peer Set (11)'!N25</f>
        <v>0</v>
      </c>
      <c r="J25" s="28">
        <f>SUM(B25:I25)</f>
        <v>479</v>
      </c>
    </row>
    <row r="26" spans="1:16" x14ac:dyDescent="0.2">
      <c r="A26" s="48" t="s">
        <v>55</v>
      </c>
      <c r="B26" s="60">
        <f>'2015 Peer Set (4)'!N26</f>
        <v>227</v>
      </c>
      <c r="C26" s="60">
        <f>'2016 Peer Set (5)'!N26</f>
        <v>227</v>
      </c>
      <c r="D26" s="60">
        <f>'2017 Peer Set (6)'!N26</f>
        <v>227</v>
      </c>
      <c r="E26" s="60">
        <f>'2018 Peer Set (7)'!N26</f>
        <v>227</v>
      </c>
      <c r="F26" s="60">
        <f>'2019 Peer Set (8)'!N26</f>
        <v>227</v>
      </c>
      <c r="G26" s="60">
        <f>'2020 Peer Set (9)'!N26</f>
        <v>227</v>
      </c>
      <c r="H26" s="60">
        <f>'2021 Peer Set (10)'!N26</f>
        <v>227</v>
      </c>
      <c r="I26" s="60">
        <f>'2022 Peer Set (11)'!N26</f>
        <v>227</v>
      </c>
      <c r="J26" s="59">
        <f>SUM(B26:I26)</f>
        <v>1816</v>
      </c>
    </row>
    <row r="27" spans="1:16" x14ac:dyDescent="0.2">
      <c r="A27" s="34" t="s">
        <v>5</v>
      </c>
      <c r="B27" s="32">
        <f>'2015 Peer Set (4)'!N27</f>
        <v>1.079295154185022</v>
      </c>
      <c r="C27" s="32">
        <f>'2016 Peer Set (5)'!N27</f>
        <v>1.318840579710145</v>
      </c>
      <c r="D27" s="32">
        <f>'2017 Peer Set (6)'!N27</f>
        <v>1.1333333333333333</v>
      </c>
      <c r="E27" s="32">
        <f>'2018 Peer Set (7)'!N27</f>
        <v>1.2758620689655173</v>
      </c>
      <c r="F27" s="32">
        <f>'2019 Peer Set (8)'!N27</f>
        <v>0.875</v>
      </c>
      <c r="G27" s="32">
        <f>'2020 Peer Set (9)'!N27</f>
        <v>0.8571428571428571</v>
      </c>
      <c r="H27" s="32">
        <f>'2021 Peer Set (10)'!N27</f>
        <v>2</v>
      </c>
      <c r="I27" s="32">
        <f>'2022 Peer Set (11)'!N27</f>
        <v>5</v>
      </c>
      <c r="J27" s="31">
        <f>J24/J25</f>
        <v>1.1711899791231732</v>
      </c>
    </row>
    <row r="28" spans="1:16" x14ac:dyDescent="0.2">
      <c r="A28" s="48" t="s">
        <v>57</v>
      </c>
      <c r="B28" s="49">
        <f>'2015 Peer Set (4)'!N28</f>
        <v>536</v>
      </c>
      <c r="C28" s="49">
        <f>'2016 Peer Set (5)'!N28</f>
        <v>403</v>
      </c>
      <c r="D28" s="49">
        <f>'2017 Peer Set (6)'!N28</f>
        <v>184</v>
      </c>
      <c r="E28" s="49">
        <f>'2018 Peer Set (7)'!N28</f>
        <v>86</v>
      </c>
      <c r="F28" s="49">
        <f>'2019 Peer Set (8)'!N28</f>
        <v>40</v>
      </c>
      <c r="G28" s="49">
        <f>'2020 Peer Set (9)'!N28</f>
        <v>34</v>
      </c>
      <c r="H28" s="49">
        <f>'2021 Peer Set (10)'!N28</f>
        <v>13</v>
      </c>
      <c r="I28" s="49">
        <f>'2022 Peer Set (11)'!N28</f>
        <v>10</v>
      </c>
      <c r="J28" s="50">
        <f>SUM(B28:I28)</f>
        <v>1306</v>
      </c>
    </row>
    <row r="29" spans="1:16" x14ac:dyDescent="0.2">
      <c r="A29" s="33" t="s">
        <v>58</v>
      </c>
      <c r="B29" s="96">
        <f>'2015 Peer Set (4)'!N29</f>
        <v>293</v>
      </c>
      <c r="C29" s="96">
        <f>'2016 Peer Set (5)'!N29</f>
        <v>221</v>
      </c>
      <c r="D29" s="96">
        <f>'2017 Peer Set (6)'!N29</f>
        <v>116</v>
      </c>
      <c r="E29" s="96">
        <f>'2018 Peer Set (7)'!N29</f>
        <v>49</v>
      </c>
      <c r="F29" s="96">
        <f>'2019 Peer Set (8)'!N29</f>
        <v>26</v>
      </c>
      <c r="G29" s="96">
        <f>'2020 Peer Set (9)'!N29</f>
        <v>28</v>
      </c>
      <c r="H29" s="96">
        <f>'2021 Peer Set (10)'!N29</f>
        <v>9</v>
      </c>
      <c r="I29" s="96">
        <f>'2022 Peer Set (11)'!N29</f>
        <v>5</v>
      </c>
      <c r="J29" s="93">
        <f>SUM(B29:I29)</f>
        <v>747</v>
      </c>
    </row>
    <row r="30" spans="1:16" x14ac:dyDescent="0.2">
      <c r="A30" s="48" t="s">
        <v>8</v>
      </c>
      <c r="B30" s="97">
        <f>'2015 Peer Set (4)'!N30</f>
        <v>0.45708955223880599</v>
      </c>
      <c r="C30" s="97">
        <f>'2016 Peer Set (5)'!N30</f>
        <v>0.45161290322580644</v>
      </c>
      <c r="D30" s="97">
        <f>'2017 Peer Set (6)'!N30</f>
        <v>0.36956521739130432</v>
      </c>
      <c r="E30" s="97">
        <f>'2018 Peer Set (7)'!N30</f>
        <v>0.43023255813953487</v>
      </c>
      <c r="F30" s="97">
        <f>'2019 Peer Set (8)'!N30</f>
        <v>0.35</v>
      </c>
      <c r="G30" s="97">
        <f>'2020 Peer Set (9)'!N30</f>
        <v>0.17647058823529413</v>
      </c>
      <c r="H30" s="97">
        <f>'2021 Peer Set (10)'!N30</f>
        <v>0.30769230769230771</v>
      </c>
      <c r="I30" s="97">
        <f>'2022 Peer Set (11)'!N30</f>
        <v>0.5</v>
      </c>
      <c r="J30" s="51">
        <f>J24/J28</f>
        <v>0.42955589586523735</v>
      </c>
    </row>
    <row r="31" spans="1:16" ht="13.5" thickBot="1" x14ac:dyDescent="0.25">
      <c r="A31" s="25" t="s">
        <v>59</v>
      </c>
      <c r="B31" s="83">
        <f>'2015 Peer Set (4)'!N31</f>
        <v>1</v>
      </c>
      <c r="C31" s="83">
        <f>'2016 Peer Set (5)'!N31</f>
        <v>72</v>
      </c>
      <c r="D31" s="83">
        <f>'2017 Peer Set (6)'!N31</f>
        <v>67</v>
      </c>
      <c r="E31" s="83">
        <f>'2018 Peer Set (7)'!N31</f>
        <v>28</v>
      </c>
      <c r="F31" s="83">
        <f>'2019 Peer Set (8)'!N31</f>
        <v>28</v>
      </c>
      <c r="G31" s="83">
        <f>'2020 Peer Set (9)'!N31</f>
        <v>13</v>
      </c>
      <c r="H31" s="83">
        <f>'2021 Peer Set (10)'!N31</f>
        <v>7</v>
      </c>
      <c r="I31" s="83">
        <f>'2022 Peer Set (11)'!N31</f>
        <v>7</v>
      </c>
      <c r="J31" s="84">
        <f>SUM(B31:I31)</f>
        <v>223</v>
      </c>
    </row>
    <row r="32" spans="1:16" ht="16.5" thickTop="1" thickBot="1" x14ac:dyDescent="0.25">
      <c r="A32" s="47" t="s">
        <v>91</v>
      </c>
      <c r="B32" s="27"/>
      <c r="C32" s="27"/>
      <c r="D32" s="27"/>
      <c r="E32" s="27"/>
      <c r="F32" s="27"/>
      <c r="G32" s="27"/>
      <c r="H32" s="27"/>
      <c r="I32" s="27"/>
      <c r="J32" s="27"/>
    </row>
    <row r="33" spans="1:10" ht="13.5" thickTop="1" x14ac:dyDescent="0.2">
      <c r="A33" s="52" t="s">
        <v>56</v>
      </c>
      <c r="B33" s="53">
        <f>'2015 Peer Set (4)'!N33</f>
        <v>1338</v>
      </c>
      <c r="C33" s="53">
        <f>'2016 Peer Set (5)'!N33</f>
        <v>674</v>
      </c>
      <c r="D33" s="53">
        <f>'2017 Peer Set (6)'!N33</f>
        <v>264</v>
      </c>
      <c r="E33" s="53">
        <f>'2018 Peer Set (7)'!N33</f>
        <v>113</v>
      </c>
      <c r="F33" s="53">
        <f>'2019 Peer Set (8)'!N33</f>
        <v>63</v>
      </c>
      <c r="G33" s="53">
        <f>'2020 Peer Set (9)'!N33</f>
        <v>25</v>
      </c>
      <c r="H33" s="53">
        <f>'2021 Peer Set (10)'!N33</f>
        <v>15</v>
      </c>
      <c r="I33" s="53">
        <f>'2022 Peer Set (11)'!N33</f>
        <v>8</v>
      </c>
      <c r="J33" s="54">
        <f>SUM(B33:I33)</f>
        <v>2500</v>
      </c>
    </row>
    <row r="34" spans="1:10" x14ac:dyDescent="0.2">
      <c r="A34" s="34" t="s">
        <v>4</v>
      </c>
      <c r="B34" s="29">
        <f>'2015 Peer Set (4)'!N34</f>
        <v>1203</v>
      </c>
      <c r="C34" s="29">
        <f>'2016 Peer Set (5)'!N34</f>
        <v>557</v>
      </c>
      <c r="D34" s="29">
        <f>'2017 Peer Set (6)'!N34</f>
        <v>229</v>
      </c>
      <c r="E34" s="29">
        <f>'2018 Peer Set (7)'!N34</f>
        <v>120</v>
      </c>
      <c r="F34" s="29">
        <f>'2019 Peer Set (8)'!N34</f>
        <v>71</v>
      </c>
      <c r="G34" s="29">
        <f>'2020 Peer Set (9)'!N34</f>
        <v>37</v>
      </c>
      <c r="H34" s="29">
        <f>'2021 Peer Set (10)'!N34</f>
        <v>18</v>
      </c>
      <c r="I34" s="29">
        <f>'2022 Peer Set (11)'!N34</f>
        <v>10</v>
      </c>
      <c r="J34" s="28">
        <f>SUM(B34:I34)</f>
        <v>2245</v>
      </c>
    </row>
    <row r="35" spans="1:10" x14ac:dyDescent="0.2">
      <c r="A35" s="48" t="s">
        <v>55</v>
      </c>
      <c r="B35" s="60">
        <f>'2015 Peer Set (4)'!N35</f>
        <v>1207</v>
      </c>
      <c r="C35" s="60">
        <f>'2016 Peer Set (5)'!N35</f>
        <v>1207</v>
      </c>
      <c r="D35" s="60">
        <f>'2017 Peer Set (6)'!N35</f>
        <v>1207</v>
      </c>
      <c r="E35" s="60">
        <f>'2018 Peer Set (7)'!N35</f>
        <v>1207</v>
      </c>
      <c r="F35" s="60">
        <f>'2019 Peer Set (8)'!N35</f>
        <v>1207</v>
      </c>
      <c r="G35" s="60">
        <f>'2020 Peer Set (9)'!N35</f>
        <v>1207</v>
      </c>
      <c r="H35" s="60">
        <f>'2021 Peer Set (10)'!N35</f>
        <v>1207</v>
      </c>
      <c r="I35" s="60">
        <f>'2022 Peer Set (11)'!N35</f>
        <v>1207</v>
      </c>
      <c r="J35" s="59">
        <f>SUM(B35:I35)</f>
        <v>9656</v>
      </c>
    </row>
    <row r="36" spans="1:10" x14ac:dyDescent="0.2">
      <c r="A36" s="34" t="s">
        <v>5</v>
      </c>
      <c r="B36" s="32">
        <f>'2015 Peer Set (4)'!N36</f>
        <v>1.1122194513715711</v>
      </c>
      <c r="C36" s="32">
        <f>'2016 Peer Set (5)'!N36</f>
        <v>1.2100538599640933</v>
      </c>
      <c r="D36" s="32">
        <f>'2017 Peer Set (6)'!N36</f>
        <v>1.1528384279475983</v>
      </c>
      <c r="E36" s="32">
        <f>'2018 Peer Set (7)'!N36</f>
        <v>0.94166666666666665</v>
      </c>
      <c r="F36" s="32">
        <f>'2019 Peer Set (8)'!N36</f>
        <v>0.88732394366197187</v>
      </c>
      <c r="G36" s="32">
        <f>'2020 Peer Set (9)'!N36</f>
        <v>0.67567567567567566</v>
      </c>
      <c r="H36" s="32">
        <f>'2021 Peer Set (10)'!N36</f>
        <v>0.83333333333333337</v>
      </c>
      <c r="I36" s="32">
        <f>'2022 Peer Set (11)'!N36</f>
        <v>0.8</v>
      </c>
      <c r="J36" s="31">
        <f>J33/J34</f>
        <v>1.1135857461024499</v>
      </c>
    </row>
    <row r="37" spans="1:10" x14ac:dyDescent="0.2">
      <c r="A37" s="48" t="s">
        <v>57</v>
      </c>
      <c r="B37" s="49">
        <f>'2015 Peer Set (4)'!N37</f>
        <v>2544</v>
      </c>
      <c r="C37" s="49">
        <f>'2016 Peer Set (5)'!N37</f>
        <v>1486</v>
      </c>
      <c r="D37" s="49">
        <f>'2017 Peer Set (6)'!N37</f>
        <v>710</v>
      </c>
      <c r="E37" s="49">
        <f>'2018 Peer Set (7)'!N37</f>
        <v>341</v>
      </c>
      <c r="F37" s="49">
        <f>'2019 Peer Set (8)'!N37</f>
        <v>180</v>
      </c>
      <c r="G37" s="49">
        <f>'2020 Peer Set (9)'!N37</f>
        <v>120</v>
      </c>
      <c r="H37" s="49">
        <f>'2021 Peer Set (10)'!N37</f>
        <v>43</v>
      </c>
      <c r="I37" s="49">
        <f>'2022 Peer Set (11)'!N37</f>
        <v>25</v>
      </c>
      <c r="J37" s="50">
        <f>SUM(B37:I37)</f>
        <v>5449</v>
      </c>
    </row>
    <row r="38" spans="1:10" x14ac:dyDescent="0.2">
      <c r="A38" s="33" t="s">
        <v>58</v>
      </c>
      <c r="B38" s="96">
        <f>'2015 Peer Set (4)'!N38</f>
        <v>1208</v>
      </c>
      <c r="C38" s="96">
        <f>'2016 Peer Set (5)'!N38</f>
        <v>812</v>
      </c>
      <c r="D38" s="96">
        <f>'2017 Peer Set (6)'!N38</f>
        <v>446</v>
      </c>
      <c r="E38" s="96">
        <f>'2018 Peer Set (7)'!N38</f>
        <v>228</v>
      </c>
      <c r="F38" s="96">
        <f>'2019 Peer Set (8)'!N38</f>
        <v>117</v>
      </c>
      <c r="G38" s="96">
        <f>'2020 Peer Set (9)'!N38</f>
        <v>95</v>
      </c>
      <c r="H38" s="96">
        <f>'2021 Peer Set (10)'!N38</f>
        <v>28</v>
      </c>
      <c r="I38" s="96">
        <f>'2022 Peer Set (11)'!N38</f>
        <v>17</v>
      </c>
      <c r="J38" s="93">
        <f>SUM(B38:I38)</f>
        <v>2951</v>
      </c>
    </row>
    <row r="39" spans="1:10" x14ac:dyDescent="0.2">
      <c r="A39" s="48" t="s">
        <v>8</v>
      </c>
      <c r="B39" s="97">
        <f>'2015 Peer Set (4)'!N39</f>
        <v>0.52594339622641506</v>
      </c>
      <c r="C39" s="97">
        <f>'2016 Peer Set (5)'!N39</f>
        <v>0.45356662180349933</v>
      </c>
      <c r="D39" s="97">
        <f>'2017 Peer Set (6)'!N39</f>
        <v>0.37183098591549296</v>
      </c>
      <c r="E39" s="97">
        <f>'2018 Peer Set (7)'!N39</f>
        <v>0.33137829912023459</v>
      </c>
      <c r="F39" s="97">
        <f>'2019 Peer Set (8)'!N39</f>
        <v>0.35</v>
      </c>
      <c r="G39" s="97">
        <f>'2020 Peer Set (9)'!N39</f>
        <v>0.20833333333333334</v>
      </c>
      <c r="H39" s="97">
        <f>'2021 Peer Set (10)'!N39</f>
        <v>0.34883720930232559</v>
      </c>
      <c r="I39" s="97">
        <f>'2022 Peer Set (11)'!N39</f>
        <v>0.32</v>
      </c>
      <c r="J39" s="51">
        <f>J33/J37</f>
        <v>0.4587997797761057</v>
      </c>
    </row>
    <row r="40" spans="1:10" ht="13.5" thickBot="1" x14ac:dyDescent="0.25">
      <c r="A40" s="25" t="s">
        <v>59</v>
      </c>
      <c r="B40" s="83">
        <f>'2015 Peer Set (4)'!N40</f>
        <v>7</v>
      </c>
      <c r="C40" s="83">
        <f>'2016 Peer Set (5)'!N40</f>
        <v>390</v>
      </c>
      <c r="D40" s="83">
        <f>'2017 Peer Set (6)'!N40</f>
        <v>237</v>
      </c>
      <c r="E40" s="83">
        <f>'2018 Peer Set (7)'!N40</f>
        <v>101</v>
      </c>
      <c r="F40" s="83">
        <f>'2019 Peer Set (8)'!N40</f>
        <v>78</v>
      </c>
      <c r="G40" s="83">
        <f>'2020 Peer Set (9)'!N40</f>
        <v>41</v>
      </c>
      <c r="H40" s="83">
        <f>'2021 Peer Set (10)'!N40</f>
        <v>29</v>
      </c>
      <c r="I40" s="83">
        <f>'2022 Peer Set (11)'!N40</f>
        <v>17</v>
      </c>
      <c r="J40" s="84">
        <f>SUM(B40:I40)</f>
        <v>900</v>
      </c>
    </row>
    <row r="41" spans="1:10" ht="16.5" thickTop="1" thickBot="1" x14ac:dyDescent="0.25">
      <c r="A41" s="47" t="s">
        <v>92</v>
      </c>
    </row>
    <row r="42" spans="1:10" ht="13.5" thickTop="1" x14ac:dyDescent="0.2">
      <c r="A42" s="52" t="s">
        <v>79</v>
      </c>
      <c r="B42" s="98">
        <f>'2015 Peer Set (4)'!N42</f>
        <v>0.25238151240738566</v>
      </c>
      <c r="C42" s="98">
        <f>'2016 Peer Set (5)'!N42</f>
        <v>0.25909953443462752</v>
      </c>
      <c r="D42" s="98">
        <f>'2017 Peer Set (6)'!N42</f>
        <v>0.22465966001269663</v>
      </c>
      <c r="E42" s="98">
        <f>'2018 Peer Set (7)'!N42</f>
        <v>0.35880272979933936</v>
      </c>
      <c r="F42" s="98">
        <f>'2019 Peer Set (8)'!N42</f>
        <v>0.30045849540676983</v>
      </c>
      <c r="G42" s="98">
        <f>'2020 Peer Set (9)'!N42</f>
        <v>0.26429599876738019</v>
      </c>
      <c r="H42" s="98">
        <f>'2021 Peer Set (10)'!N42</f>
        <v>0.37203522882786066</v>
      </c>
      <c r="I42" s="98">
        <f>'2022 Peer Set (11)'!N42</f>
        <v>0.48282206738455041</v>
      </c>
      <c r="J42" s="99">
        <f>J6/J15</f>
        <v>0.27395028793790899</v>
      </c>
    </row>
    <row r="43" spans="1:10" x14ac:dyDescent="0.2">
      <c r="A43" s="103" t="s">
        <v>67</v>
      </c>
      <c r="B43" s="104">
        <f>'2015 Peer Set (4)'!N43</f>
        <v>100.33826495500475</v>
      </c>
      <c r="C43" s="104">
        <f>'2016 Peer Set (5)'!N43</f>
        <v>93.400435328676693</v>
      </c>
      <c r="D43" s="104">
        <f>'2017 Peer Set (6)'!N43</f>
        <v>77.208687312896203</v>
      </c>
      <c r="E43" s="104">
        <f>'2018 Peer Set (7)'!N43</f>
        <v>128.75698496053892</v>
      </c>
      <c r="F43" s="104">
        <f>'2019 Peer Set (8)'!N43</f>
        <v>127.60070521464488</v>
      </c>
      <c r="G43" s="104">
        <f>'2020 Peer Set (9)'!N43</f>
        <v>120.08316424612498</v>
      </c>
      <c r="H43" s="104">
        <f>'2021 Peer Set (10)'!N43</f>
        <v>194.49067381826237</v>
      </c>
      <c r="I43" s="104">
        <f>'2022 Peer Set (11)'!N43</f>
        <v>281.64584620168927</v>
      </c>
      <c r="J43" s="105">
        <f>J9/J18 * 100</f>
        <v>105.9361220780566</v>
      </c>
    </row>
    <row r="44" spans="1:10" x14ac:dyDescent="0.2">
      <c r="A44" s="48" t="s">
        <v>63</v>
      </c>
      <c r="B44" s="94">
        <f>'2015 Peer Set (4)'!N44</f>
        <v>0.28383078982985505</v>
      </c>
      <c r="C44" s="94">
        <f>'2016 Peer Set (5)'!N44</f>
        <v>0.24609397458326146</v>
      </c>
      <c r="D44" s="94">
        <f>'2017 Peer Set (6)'!N44</f>
        <v>0.24380245592616218</v>
      </c>
      <c r="E44" s="94">
        <f>'2018 Peer Set (7)'!N44</f>
        <v>0.25021692380159161</v>
      </c>
      <c r="F44" s="94">
        <f>'2019 Peer Set (8)'!N44</f>
        <v>0.23491813521452726</v>
      </c>
      <c r="G44" s="94">
        <f>'2020 Peer Set (9)'!N44</f>
        <v>0.32650605828862306</v>
      </c>
      <c r="H44" s="94">
        <f>'2021 Peer Set (10)'!N44</f>
        <v>0.30547388852416235</v>
      </c>
      <c r="I44" s="94">
        <f>'2022 Peer Set (11)'!N44</f>
        <v>0.31078019294663944</v>
      </c>
      <c r="J44" s="95">
        <f>J10/J19</f>
        <v>0.26511749430366821</v>
      </c>
    </row>
    <row r="45" spans="1:10" x14ac:dyDescent="0.2">
      <c r="A45" s="103" t="s">
        <v>68</v>
      </c>
      <c r="B45" s="104">
        <f>'2015 Peer Set (4)'!N45</f>
        <v>88.919709013485829</v>
      </c>
      <c r="C45" s="104">
        <f>'2016 Peer Set (5)'!N45</f>
        <v>105.28479410086729</v>
      </c>
      <c r="D45" s="104">
        <f>'2017 Peer Set (6)'!N45</f>
        <v>92.148234995933294</v>
      </c>
      <c r="E45" s="104">
        <f>'2018 Peer Set (7)'!N45</f>
        <v>143.39666731889423</v>
      </c>
      <c r="F45" s="104">
        <f>'2019 Peer Set (8)'!N45</f>
        <v>127.89923397458911</v>
      </c>
      <c r="G45" s="104">
        <f>'2020 Peer Set (9)'!N45</f>
        <v>80.94673653306279</v>
      </c>
      <c r="H45" s="104">
        <f>'2021 Peer Set (10)'!N45</f>
        <v>121.78953514661319</v>
      </c>
      <c r="I45" s="104">
        <f>'2022 Peer Set (11)'!N45</f>
        <v>155.3580563827793</v>
      </c>
      <c r="J45" s="105">
        <f>J12/J21 * 100</f>
        <v>103.33165250276681</v>
      </c>
    </row>
    <row r="46" spans="1:10" x14ac:dyDescent="0.2">
      <c r="A46" s="48" t="s">
        <v>80</v>
      </c>
      <c r="B46" s="97">
        <f>'2015 Peer Set (4)'!N46</f>
        <v>0.18310911808669655</v>
      </c>
      <c r="C46" s="97">
        <f>'2016 Peer Set (5)'!N46</f>
        <v>0.27002967359050445</v>
      </c>
      <c r="D46" s="94">
        <f>'2017 Peer Set (6)'!N46</f>
        <v>0.25757575757575757</v>
      </c>
      <c r="E46" s="94">
        <f>'2018 Peer Set (7)'!N46</f>
        <v>0.32743362831858408</v>
      </c>
      <c r="F46" s="94">
        <f>'2019 Peer Set (8)'!N46</f>
        <v>0.22222222222222221</v>
      </c>
      <c r="G46" s="94">
        <f>'2020 Peer Set (9)'!N46</f>
        <v>0.24</v>
      </c>
      <c r="H46" s="94">
        <f>'2021 Peer Set (10)'!N46</f>
        <v>0.26666666666666666</v>
      </c>
      <c r="I46" s="94">
        <f>'2022 Peer Set (11)'!N46</f>
        <v>0.625</v>
      </c>
      <c r="J46" s="51">
        <f>J24/J33</f>
        <v>0.22439999999999999</v>
      </c>
    </row>
    <row r="47" spans="1:10" x14ac:dyDescent="0.2">
      <c r="A47" s="103" t="s">
        <v>69</v>
      </c>
      <c r="B47" s="108">
        <f>'2015 Peer Set (4)'!N47</f>
        <v>97.039766104976195</v>
      </c>
      <c r="C47" s="108">
        <f>'2016 Peer Set (5)'!N47</f>
        <v>108.99023781877608</v>
      </c>
      <c r="D47" s="104">
        <f>'2017 Peer Set (6)'!N47</f>
        <v>98.308080808080803</v>
      </c>
      <c r="E47" s="104">
        <f>'2018 Peer Set (7)'!N47</f>
        <v>135.48977723527616</v>
      </c>
      <c r="F47" s="104">
        <f>'2019 Peer Set (8)'!N47</f>
        <v>98.6111111111111</v>
      </c>
      <c r="G47" s="104">
        <f>'2020 Peer Set (9)'!N47</f>
        <v>126.85714285714285</v>
      </c>
      <c r="H47" s="104">
        <f>'2021 Peer Set (10)'!N47</f>
        <v>240</v>
      </c>
      <c r="I47" s="104">
        <f>'2022 Peer Set (11)'!N47</f>
        <v>625</v>
      </c>
      <c r="J47" s="109">
        <f>J27/J36 * 100</f>
        <v>105.17286012526097</v>
      </c>
    </row>
    <row r="48" spans="1:10" x14ac:dyDescent="0.2">
      <c r="A48" s="48" t="s">
        <v>64</v>
      </c>
      <c r="B48" s="94">
        <f>'2015 Peer Set (4)'!N48</f>
        <v>0.21069182389937108</v>
      </c>
      <c r="C48" s="94">
        <f>'2016 Peer Set (5)'!N48</f>
        <v>0.27119784656796769</v>
      </c>
      <c r="D48" s="94">
        <f>'2017 Peer Set (6)'!N48</f>
        <v>0.25915492957746478</v>
      </c>
      <c r="E48" s="94">
        <f>'2018 Peer Set (7)'!N48</f>
        <v>0.25219941348973607</v>
      </c>
      <c r="F48" s="94">
        <f>'2019 Peer Set (8)'!N48</f>
        <v>0.22222222222222221</v>
      </c>
      <c r="G48" s="94">
        <f>'2020 Peer Set (9)'!N48</f>
        <v>0.28333333333333333</v>
      </c>
      <c r="H48" s="94">
        <f>'2021 Peer Set (10)'!N48</f>
        <v>0.30232558139534882</v>
      </c>
      <c r="I48" s="94">
        <f>'2022 Peer Set (11)'!N48</f>
        <v>0.4</v>
      </c>
      <c r="J48" s="95">
        <f>J28/J37</f>
        <v>0.23967700495503763</v>
      </c>
    </row>
    <row r="49" spans="1:10" ht="13.5" thickBot="1" x14ac:dyDescent="0.25">
      <c r="A49" s="25" t="s">
        <v>70</v>
      </c>
      <c r="B49" s="110">
        <f>'2015 Peer Set (4)'!N49</f>
        <v>86.908506793387332</v>
      </c>
      <c r="C49" s="110">
        <f>'2016 Peer Set (5)'!N49</f>
        <v>99.569254331387</v>
      </c>
      <c r="D49" s="110">
        <f>'2017 Peer Set (6)'!N49</f>
        <v>99.390645586297751</v>
      </c>
      <c r="E49" s="110">
        <f>'2018 Peer Set (7)'!N49</f>
        <v>129.83124099608975</v>
      </c>
      <c r="F49" s="110">
        <f>'2019 Peer Set (8)'!N49</f>
        <v>100</v>
      </c>
      <c r="G49" s="110">
        <f>'2020 Peer Set (9)'!N49</f>
        <v>84.705882352941174</v>
      </c>
      <c r="H49" s="110">
        <f>'2021 Peer Set (10)'!N49</f>
        <v>88.205128205128204</v>
      </c>
      <c r="I49" s="110">
        <f>'2022 Peer Set (11)'!N49</f>
        <v>156.25</v>
      </c>
      <c r="J49" s="111">
        <f>J30/J39 * 100</f>
        <v>93.626003062787134</v>
      </c>
    </row>
    <row r="50" spans="1:10" ht="13.5" thickTop="1" x14ac:dyDescent="0.2">
      <c r="A50" s="102" t="s">
        <v>66</v>
      </c>
      <c r="B50" s="100"/>
      <c r="C50" s="100"/>
      <c r="D50" s="100"/>
      <c r="E50" s="100"/>
      <c r="F50" s="100"/>
      <c r="G50" s="100"/>
      <c r="H50" s="100"/>
      <c r="I50" s="100"/>
      <c r="J50" s="100"/>
    </row>
    <row r="52" spans="1:10" x14ac:dyDescent="0.2">
      <c r="J52" s="5" t="s">
        <v>25</v>
      </c>
    </row>
    <row r="62" spans="1:10" x14ac:dyDescent="0.2">
      <c r="J62" s="5"/>
    </row>
  </sheetData>
  <sheetProtection password="CC2E" sheet="1" objects="1" scenarios="1"/>
  <hyperlinks>
    <hyperlink ref="J52"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1"/>
  <sheetViews>
    <sheetView showGridLines="0" showRowColHeaders="0" tabSelected="1" zoomScale="90" zoomScaleNormal="90" workbookViewId="0">
      <selection activeCell="A75" sqref="A75"/>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2015</v>
      </c>
      <c r="G4" s="36"/>
      <c r="H4" s="35"/>
      <c r="I4" s="35"/>
      <c r="J4" s="35"/>
    </row>
    <row r="5" spans="1:14" ht="15.75" thickBot="1" x14ac:dyDescent="0.25">
      <c r="A5" s="58" t="s">
        <v>93</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21175</v>
      </c>
      <c r="C6" s="56">
        <v>7450</v>
      </c>
      <c r="D6" s="56">
        <v>17215</v>
      </c>
      <c r="E6" s="56">
        <v>22834</v>
      </c>
      <c r="F6" s="56">
        <v>28743</v>
      </c>
      <c r="G6" s="56">
        <v>72419</v>
      </c>
      <c r="H6" s="56">
        <v>31028</v>
      </c>
      <c r="I6" s="56">
        <v>36159</v>
      </c>
      <c r="J6" s="56">
        <v>13134</v>
      </c>
      <c r="K6" s="56">
        <v>29653</v>
      </c>
      <c r="L6" s="56">
        <v>28909</v>
      </c>
      <c r="M6" s="56">
        <v>305</v>
      </c>
      <c r="N6" s="57">
        <f>SUM(B6:M6)</f>
        <v>309024</v>
      </c>
    </row>
    <row r="7" spans="1:14" x14ac:dyDescent="0.2">
      <c r="A7" s="34" t="s">
        <v>4</v>
      </c>
      <c r="B7" s="44">
        <v>9122</v>
      </c>
      <c r="C7" s="44">
        <v>8179</v>
      </c>
      <c r="D7" s="44">
        <v>12695</v>
      </c>
      <c r="E7" s="44">
        <v>33202</v>
      </c>
      <c r="F7" s="44">
        <v>37146</v>
      </c>
      <c r="G7" s="44">
        <v>39725</v>
      </c>
      <c r="H7" s="44">
        <v>36636</v>
      </c>
      <c r="I7" s="44">
        <v>27647</v>
      </c>
      <c r="J7" s="44">
        <v>24355</v>
      </c>
      <c r="K7" s="44">
        <v>33797</v>
      </c>
      <c r="L7" s="44">
        <v>15561</v>
      </c>
      <c r="M7" s="44">
        <v>1907</v>
      </c>
      <c r="N7" s="45">
        <f>SUM(B7:M7)</f>
        <v>279972</v>
      </c>
    </row>
    <row r="8" spans="1:14" x14ac:dyDescent="0.2">
      <c r="A8" s="48" t="s">
        <v>55</v>
      </c>
      <c r="B8" s="60">
        <v>9122</v>
      </c>
      <c r="C8" s="60">
        <v>8179</v>
      </c>
      <c r="D8" s="60">
        <v>12695</v>
      </c>
      <c r="E8" s="60">
        <v>33202</v>
      </c>
      <c r="F8" s="60">
        <v>37146</v>
      </c>
      <c r="G8" s="60">
        <v>39725</v>
      </c>
      <c r="H8" s="60">
        <v>36636</v>
      </c>
      <c r="I8" s="60">
        <v>27647</v>
      </c>
      <c r="J8" s="60">
        <v>24355</v>
      </c>
      <c r="K8" s="60">
        <v>33797</v>
      </c>
      <c r="L8" s="60">
        <v>15561</v>
      </c>
      <c r="M8" s="60">
        <v>1935</v>
      </c>
      <c r="N8" s="59">
        <f>SUM(B8:M8)</f>
        <v>280000</v>
      </c>
    </row>
    <row r="9" spans="1:14" x14ac:dyDescent="0.2">
      <c r="A9" s="34" t="s">
        <v>5</v>
      </c>
      <c r="B9" s="88">
        <v>2.3199999999999998</v>
      </c>
      <c r="C9" s="88">
        <v>0.91</v>
      </c>
      <c r="D9" s="88">
        <v>1.36</v>
      </c>
      <c r="E9" s="88">
        <v>0.69</v>
      </c>
      <c r="F9" s="88">
        <v>0.77</v>
      </c>
      <c r="G9" s="88">
        <v>1.82</v>
      </c>
      <c r="H9" s="88">
        <v>0.85</v>
      </c>
      <c r="I9" s="88">
        <v>1.31</v>
      </c>
      <c r="J9" s="88">
        <v>0.54</v>
      </c>
      <c r="K9" s="88">
        <v>0.88</v>
      </c>
      <c r="L9" s="88">
        <v>1.86</v>
      </c>
      <c r="M9" s="88">
        <v>0.16</v>
      </c>
      <c r="N9" s="89">
        <f>N6/N7</f>
        <v>1.1037675196091037</v>
      </c>
    </row>
    <row r="10" spans="1:14" x14ac:dyDescent="0.2">
      <c r="A10" s="48" t="s">
        <v>6</v>
      </c>
      <c r="B10" s="90">
        <v>51033</v>
      </c>
      <c r="C10" s="90">
        <v>41193</v>
      </c>
      <c r="D10" s="90">
        <v>81467</v>
      </c>
      <c r="E10" s="90">
        <v>80180</v>
      </c>
      <c r="F10" s="90">
        <v>133948</v>
      </c>
      <c r="G10" s="90">
        <v>113859</v>
      </c>
      <c r="H10" s="90">
        <v>195340</v>
      </c>
      <c r="I10" s="90">
        <v>88395</v>
      </c>
      <c r="J10" s="90">
        <v>49440</v>
      </c>
      <c r="K10" s="90">
        <v>161948</v>
      </c>
      <c r="L10" s="90">
        <v>75200</v>
      </c>
      <c r="M10" s="90">
        <v>23518</v>
      </c>
      <c r="N10" s="91">
        <f>SUM(B10:M10)</f>
        <v>1095521</v>
      </c>
    </row>
    <row r="11" spans="1:14" x14ac:dyDescent="0.2">
      <c r="A11" s="34" t="s">
        <v>7</v>
      </c>
      <c r="B11" s="92">
        <v>29858</v>
      </c>
      <c r="C11" s="92">
        <v>33743</v>
      </c>
      <c r="D11" s="92">
        <v>64252</v>
      </c>
      <c r="E11" s="92">
        <v>57346</v>
      </c>
      <c r="F11" s="92">
        <v>105205</v>
      </c>
      <c r="G11" s="92">
        <v>41440</v>
      </c>
      <c r="H11" s="92">
        <v>164312</v>
      </c>
      <c r="I11" s="92">
        <v>52236</v>
      </c>
      <c r="J11" s="92">
        <v>36306</v>
      </c>
      <c r="K11" s="92">
        <v>132295</v>
      </c>
      <c r="L11" s="92">
        <v>46420</v>
      </c>
      <c r="M11" s="92">
        <v>23213</v>
      </c>
      <c r="N11" s="93">
        <f>SUM(B11:M11)</f>
        <v>786626</v>
      </c>
    </row>
    <row r="12" spans="1:14" x14ac:dyDescent="0.2">
      <c r="A12" s="48" t="s">
        <v>8</v>
      </c>
      <c r="B12" s="94">
        <v>0.41</v>
      </c>
      <c r="C12" s="94">
        <v>0.18</v>
      </c>
      <c r="D12" s="94">
        <v>0.21</v>
      </c>
      <c r="E12" s="94">
        <v>0.28000000000000003</v>
      </c>
      <c r="F12" s="94">
        <v>0.21</v>
      </c>
      <c r="G12" s="94">
        <v>0.64</v>
      </c>
      <c r="H12" s="94">
        <v>0.16</v>
      </c>
      <c r="I12" s="94">
        <v>0.41</v>
      </c>
      <c r="J12" s="94">
        <v>0.27</v>
      </c>
      <c r="K12" s="94">
        <v>0.18</v>
      </c>
      <c r="L12" s="94">
        <v>0.38</v>
      </c>
      <c r="M12" s="94">
        <v>0.01</v>
      </c>
      <c r="N12" s="95">
        <f>N6/N10</f>
        <v>0.28207948546855788</v>
      </c>
    </row>
    <row r="13" spans="1:14" ht="13.5" thickBot="1" x14ac:dyDescent="0.25">
      <c r="A13" s="25" t="s">
        <v>9</v>
      </c>
      <c r="B13" s="86">
        <v>0</v>
      </c>
      <c r="C13" s="86">
        <v>0</v>
      </c>
      <c r="D13" s="86">
        <v>0</v>
      </c>
      <c r="E13" s="86">
        <v>0</v>
      </c>
      <c r="F13" s="86">
        <v>0</v>
      </c>
      <c r="G13" s="86">
        <v>0</v>
      </c>
      <c r="H13" s="86">
        <v>0</v>
      </c>
      <c r="I13" s="86">
        <v>0</v>
      </c>
      <c r="J13" s="86">
        <v>0</v>
      </c>
      <c r="K13" s="86">
        <v>0</v>
      </c>
      <c r="L13" s="86">
        <v>0</v>
      </c>
      <c r="M13" s="86">
        <v>62</v>
      </c>
      <c r="N13" s="87">
        <f>SUM(B13:M13)</f>
        <v>62</v>
      </c>
    </row>
    <row r="14" spans="1:14" ht="16.5" thickTop="1" thickBot="1" x14ac:dyDescent="0.25">
      <c r="A14" s="47" t="s">
        <v>89</v>
      </c>
    </row>
    <row r="15" spans="1:14" ht="13.5" thickTop="1" x14ac:dyDescent="0.2">
      <c r="A15" s="52" t="s">
        <v>3</v>
      </c>
      <c r="B15" s="56">
        <v>53615</v>
      </c>
      <c r="C15" s="56">
        <v>28971</v>
      </c>
      <c r="D15" s="56">
        <v>101793</v>
      </c>
      <c r="E15" s="56">
        <v>84668</v>
      </c>
      <c r="F15" s="56">
        <v>198820</v>
      </c>
      <c r="G15" s="56">
        <v>181463</v>
      </c>
      <c r="H15" s="56">
        <v>188635</v>
      </c>
      <c r="I15" s="56">
        <v>102978</v>
      </c>
      <c r="J15" s="56">
        <v>57536</v>
      </c>
      <c r="K15" s="56">
        <v>127451</v>
      </c>
      <c r="L15" s="56">
        <v>82509</v>
      </c>
      <c r="M15" s="56">
        <v>15993</v>
      </c>
      <c r="N15" s="57">
        <f>SUM(B15:M15)</f>
        <v>1224432</v>
      </c>
    </row>
    <row r="16" spans="1:14" x14ac:dyDescent="0.2">
      <c r="A16" s="34" t="s">
        <v>4</v>
      </c>
      <c r="B16" s="44">
        <v>36333</v>
      </c>
      <c r="C16" s="44">
        <v>29862</v>
      </c>
      <c r="D16" s="44">
        <v>61217</v>
      </c>
      <c r="E16" s="44">
        <v>104128</v>
      </c>
      <c r="F16" s="44">
        <v>147833</v>
      </c>
      <c r="G16" s="44">
        <v>175407</v>
      </c>
      <c r="H16" s="44">
        <v>156682</v>
      </c>
      <c r="I16" s="44">
        <v>101377</v>
      </c>
      <c r="J16" s="44">
        <v>94960</v>
      </c>
      <c r="K16" s="44">
        <v>130405</v>
      </c>
      <c r="L16" s="44">
        <v>61680</v>
      </c>
      <c r="M16" s="44">
        <v>13189</v>
      </c>
      <c r="N16" s="45">
        <f>SUM(B16:M16)</f>
        <v>1113073</v>
      </c>
    </row>
    <row r="17" spans="1:14" x14ac:dyDescent="0.2">
      <c r="A17" s="48" t="s">
        <v>55</v>
      </c>
      <c r="B17" s="60">
        <v>36333</v>
      </c>
      <c r="C17" s="60">
        <v>29862</v>
      </c>
      <c r="D17" s="60">
        <v>61217</v>
      </c>
      <c r="E17" s="60">
        <v>104128</v>
      </c>
      <c r="F17" s="60">
        <v>147833</v>
      </c>
      <c r="G17" s="60">
        <v>175407</v>
      </c>
      <c r="H17" s="60">
        <v>156682</v>
      </c>
      <c r="I17" s="60">
        <v>101377</v>
      </c>
      <c r="J17" s="60">
        <v>94960</v>
      </c>
      <c r="K17" s="60">
        <v>130405</v>
      </c>
      <c r="L17" s="60">
        <v>61680</v>
      </c>
      <c r="M17" s="60">
        <v>13569</v>
      </c>
      <c r="N17" s="59">
        <f>SUM(B17:M17)</f>
        <v>1113453</v>
      </c>
    </row>
    <row r="18" spans="1:14" x14ac:dyDescent="0.2">
      <c r="A18" s="34" t="s">
        <v>5</v>
      </c>
      <c r="B18" s="88">
        <v>1.48</v>
      </c>
      <c r="C18" s="88">
        <v>0.97</v>
      </c>
      <c r="D18" s="88">
        <v>1.66</v>
      </c>
      <c r="E18" s="88">
        <v>0.81</v>
      </c>
      <c r="F18" s="88">
        <v>1.34</v>
      </c>
      <c r="G18" s="88">
        <v>1.03</v>
      </c>
      <c r="H18" s="88">
        <v>1.2</v>
      </c>
      <c r="I18" s="88">
        <v>1.02</v>
      </c>
      <c r="J18" s="88">
        <v>0.61</v>
      </c>
      <c r="K18" s="88">
        <v>0.98</v>
      </c>
      <c r="L18" s="88">
        <v>1.34</v>
      </c>
      <c r="M18" s="88">
        <v>1.21</v>
      </c>
      <c r="N18" s="89">
        <f>N15/N16</f>
        <v>1.1000464479867897</v>
      </c>
    </row>
    <row r="19" spans="1:14" x14ac:dyDescent="0.2">
      <c r="A19" s="48" t="s">
        <v>6</v>
      </c>
      <c r="B19" s="90">
        <v>177044</v>
      </c>
      <c r="C19" s="90">
        <v>146288</v>
      </c>
      <c r="D19" s="90">
        <v>257835</v>
      </c>
      <c r="E19" s="90">
        <v>343244</v>
      </c>
      <c r="F19" s="90">
        <v>462072</v>
      </c>
      <c r="G19" s="90">
        <v>602686</v>
      </c>
      <c r="H19" s="90">
        <v>605288</v>
      </c>
      <c r="I19" s="90">
        <v>245565</v>
      </c>
      <c r="J19" s="90">
        <v>253845</v>
      </c>
      <c r="K19" s="90">
        <v>490907</v>
      </c>
      <c r="L19" s="90">
        <v>226471</v>
      </c>
      <c r="M19" s="90">
        <v>48523</v>
      </c>
      <c r="N19" s="91">
        <f>SUM(B19:M19)</f>
        <v>3859768</v>
      </c>
    </row>
    <row r="20" spans="1:14" x14ac:dyDescent="0.2">
      <c r="A20" s="34" t="s">
        <v>7</v>
      </c>
      <c r="B20" s="92">
        <v>123429</v>
      </c>
      <c r="C20" s="92">
        <v>117317</v>
      </c>
      <c r="D20" s="92">
        <v>156042</v>
      </c>
      <c r="E20" s="92">
        <v>258576</v>
      </c>
      <c r="F20" s="92">
        <v>263252</v>
      </c>
      <c r="G20" s="92">
        <v>421223</v>
      </c>
      <c r="H20" s="92">
        <v>416653</v>
      </c>
      <c r="I20" s="92">
        <v>142587</v>
      </c>
      <c r="J20" s="92">
        <v>196309</v>
      </c>
      <c r="K20" s="92">
        <v>363456</v>
      </c>
      <c r="L20" s="92">
        <v>144091</v>
      </c>
      <c r="M20" s="92">
        <v>32530</v>
      </c>
      <c r="N20" s="93">
        <f>SUM(B20:M20)</f>
        <v>2635465</v>
      </c>
    </row>
    <row r="21" spans="1:14" x14ac:dyDescent="0.2">
      <c r="A21" s="48" t="s">
        <v>8</v>
      </c>
      <c r="B21" s="94">
        <v>0.3</v>
      </c>
      <c r="C21" s="94">
        <v>0.2</v>
      </c>
      <c r="D21" s="94">
        <v>0.39</v>
      </c>
      <c r="E21" s="94">
        <v>0.25</v>
      </c>
      <c r="F21" s="94">
        <v>0.43</v>
      </c>
      <c r="G21" s="94">
        <v>0.3</v>
      </c>
      <c r="H21" s="94">
        <v>0.31</v>
      </c>
      <c r="I21" s="94">
        <v>0.42</v>
      </c>
      <c r="J21" s="94">
        <v>0.23</v>
      </c>
      <c r="K21" s="94">
        <v>0.26</v>
      </c>
      <c r="L21" s="94">
        <v>0.36</v>
      </c>
      <c r="M21" s="94">
        <v>0.33</v>
      </c>
      <c r="N21" s="95">
        <f>N15/N19</f>
        <v>0.31722942933357651</v>
      </c>
    </row>
    <row r="22" spans="1:14" ht="13.5" thickBot="1" x14ac:dyDescent="0.25">
      <c r="A22" s="25" t="s">
        <v>9</v>
      </c>
      <c r="B22" s="86">
        <v>0</v>
      </c>
      <c r="C22" s="86">
        <v>0</v>
      </c>
      <c r="D22" s="86">
        <v>0</v>
      </c>
      <c r="E22" s="86">
        <v>0</v>
      </c>
      <c r="F22" s="86">
        <v>0</v>
      </c>
      <c r="G22" s="86">
        <v>0</v>
      </c>
      <c r="H22" s="86">
        <v>0</v>
      </c>
      <c r="I22" s="86">
        <v>0</v>
      </c>
      <c r="J22" s="86">
        <v>0</v>
      </c>
      <c r="K22" s="86">
        <v>0</v>
      </c>
      <c r="L22" s="86">
        <v>0</v>
      </c>
      <c r="M22" s="86">
        <v>720</v>
      </c>
      <c r="N22" s="87">
        <f>SUM(B22:M22)</f>
        <v>720</v>
      </c>
    </row>
    <row r="23" spans="1:14" ht="16.5" thickTop="1" thickBot="1" x14ac:dyDescent="0.25">
      <c r="A23" s="47" t="s">
        <v>94</v>
      </c>
      <c r="B23" s="30"/>
      <c r="C23" s="30"/>
      <c r="D23" s="30"/>
      <c r="E23" s="30"/>
      <c r="F23" s="46"/>
      <c r="G23" s="46"/>
    </row>
    <row r="24" spans="1:14" ht="13.5" thickTop="1" x14ac:dyDescent="0.2">
      <c r="A24" s="52" t="s">
        <v>56</v>
      </c>
      <c r="B24" s="56">
        <v>10</v>
      </c>
      <c r="C24" s="56">
        <v>10</v>
      </c>
      <c r="D24" s="56">
        <v>17</v>
      </c>
      <c r="E24" s="56">
        <v>20</v>
      </c>
      <c r="F24" s="56">
        <v>40</v>
      </c>
      <c r="G24" s="56">
        <v>29</v>
      </c>
      <c r="H24" s="56">
        <v>22</v>
      </c>
      <c r="I24" s="56">
        <v>16</v>
      </c>
      <c r="J24" s="56">
        <v>28</v>
      </c>
      <c r="K24" s="56">
        <v>31</v>
      </c>
      <c r="L24" s="56">
        <v>20</v>
      </c>
      <c r="M24" s="56">
        <v>2</v>
      </c>
      <c r="N24" s="57">
        <f>SUM(B24:M24)</f>
        <v>245</v>
      </c>
    </row>
    <row r="25" spans="1:14" x14ac:dyDescent="0.2">
      <c r="A25" s="34" t="s">
        <v>4</v>
      </c>
      <c r="B25" s="44">
        <v>8</v>
      </c>
      <c r="C25" s="44">
        <v>9</v>
      </c>
      <c r="D25" s="44">
        <v>14</v>
      </c>
      <c r="E25" s="44">
        <v>21</v>
      </c>
      <c r="F25" s="44">
        <v>30</v>
      </c>
      <c r="G25" s="44">
        <v>30</v>
      </c>
      <c r="H25" s="44">
        <v>22</v>
      </c>
      <c r="I25" s="44">
        <v>14</v>
      </c>
      <c r="J25" s="44">
        <v>30</v>
      </c>
      <c r="K25" s="44">
        <v>30</v>
      </c>
      <c r="L25" s="44">
        <v>15</v>
      </c>
      <c r="M25" s="44">
        <v>4</v>
      </c>
      <c r="N25" s="45">
        <f>SUM(B25:M25)</f>
        <v>227</v>
      </c>
    </row>
    <row r="26" spans="1:14" x14ac:dyDescent="0.2">
      <c r="A26" s="48" t="s">
        <v>55</v>
      </c>
      <c r="B26" s="60">
        <v>8</v>
      </c>
      <c r="C26" s="60">
        <v>9</v>
      </c>
      <c r="D26" s="60">
        <v>14</v>
      </c>
      <c r="E26" s="60">
        <v>21</v>
      </c>
      <c r="F26" s="60">
        <v>30</v>
      </c>
      <c r="G26" s="60">
        <v>30</v>
      </c>
      <c r="H26" s="60">
        <v>22</v>
      </c>
      <c r="I26" s="60">
        <v>14</v>
      </c>
      <c r="J26" s="60">
        <v>30</v>
      </c>
      <c r="K26" s="60">
        <v>30</v>
      </c>
      <c r="L26" s="60">
        <v>15</v>
      </c>
      <c r="M26" s="60">
        <v>4</v>
      </c>
      <c r="N26" s="59">
        <f>SUM(B26:M26)</f>
        <v>227</v>
      </c>
    </row>
    <row r="27" spans="1:14" x14ac:dyDescent="0.2">
      <c r="A27" s="34" t="s">
        <v>5</v>
      </c>
      <c r="B27" s="88">
        <v>1.25</v>
      </c>
      <c r="C27" s="88">
        <v>1.1100000000000001</v>
      </c>
      <c r="D27" s="88">
        <v>1.21</v>
      </c>
      <c r="E27" s="88">
        <v>0.95</v>
      </c>
      <c r="F27" s="88">
        <v>1.33</v>
      </c>
      <c r="G27" s="88">
        <v>0.97</v>
      </c>
      <c r="H27" s="88">
        <v>1</v>
      </c>
      <c r="I27" s="88">
        <v>1.1399999999999999</v>
      </c>
      <c r="J27" s="88">
        <v>0.93</v>
      </c>
      <c r="K27" s="88">
        <v>1.03</v>
      </c>
      <c r="L27" s="88">
        <v>1.33</v>
      </c>
      <c r="M27" s="88">
        <v>0.5</v>
      </c>
      <c r="N27" s="89">
        <f>IF(N25=0,N24/1,N24/N25)</f>
        <v>1.079295154185022</v>
      </c>
    </row>
    <row r="28" spans="1:14" x14ac:dyDescent="0.2">
      <c r="A28" s="48" t="s">
        <v>57</v>
      </c>
      <c r="B28" s="90">
        <v>23</v>
      </c>
      <c r="C28" s="90">
        <v>23</v>
      </c>
      <c r="D28" s="90">
        <v>38</v>
      </c>
      <c r="E28" s="90">
        <v>54</v>
      </c>
      <c r="F28" s="90">
        <v>81</v>
      </c>
      <c r="G28" s="90">
        <v>54</v>
      </c>
      <c r="H28" s="90">
        <v>53</v>
      </c>
      <c r="I28" s="90">
        <v>39</v>
      </c>
      <c r="J28" s="90">
        <v>55</v>
      </c>
      <c r="K28" s="90">
        <v>69</v>
      </c>
      <c r="L28" s="90">
        <v>39</v>
      </c>
      <c r="M28" s="90">
        <v>8</v>
      </c>
      <c r="N28" s="91">
        <f>SUM(B28:M28)</f>
        <v>536</v>
      </c>
    </row>
    <row r="29" spans="1:14" x14ac:dyDescent="0.2">
      <c r="A29" s="34" t="s">
        <v>58</v>
      </c>
      <c r="B29" s="92">
        <v>13</v>
      </c>
      <c r="C29" s="92">
        <v>13</v>
      </c>
      <c r="D29" s="92">
        <v>21</v>
      </c>
      <c r="E29" s="92">
        <v>34</v>
      </c>
      <c r="F29" s="92">
        <v>41</v>
      </c>
      <c r="G29" s="92">
        <v>25</v>
      </c>
      <c r="H29" s="92">
        <v>31</v>
      </c>
      <c r="I29" s="92">
        <v>23</v>
      </c>
      <c r="J29" s="92">
        <v>27</v>
      </c>
      <c r="K29" s="92">
        <v>38</v>
      </c>
      <c r="L29" s="92">
        <v>21</v>
      </c>
      <c r="M29" s="92">
        <v>6</v>
      </c>
      <c r="N29" s="93">
        <f>SUM(B29:M29)</f>
        <v>293</v>
      </c>
    </row>
    <row r="30" spans="1:14" x14ac:dyDescent="0.2">
      <c r="A30" s="48" t="s">
        <v>8</v>
      </c>
      <c r="B30" s="94">
        <v>0.43</v>
      </c>
      <c r="C30" s="94">
        <v>0.43</v>
      </c>
      <c r="D30" s="94">
        <v>0.45</v>
      </c>
      <c r="E30" s="94">
        <v>0.37</v>
      </c>
      <c r="F30" s="94">
        <v>0.49</v>
      </c>
      <c r="G30" s="94">
        <v>0.54</v>
      </c>
      <c r="H30" s="94">
        <v>0.42</v>
      </c>
      <c r="I30" s="94">
        <v>0.41</v>
      </c>
      <c r="J30" s="94">
        <v>0.51</v>
      </c>
      <c r="K30" s="94">
        <v>0.45</v>
      </c>
      <c r="L30" s="94">
        <v>0.51</v>
      </c>
      <c r="M30" s="94">
        <v>0.25</v>
      </c>
      <c r="N30" s="95">
        <f>N24/N28</f>
        <v>0.45708955223880599</v>
      </c>
    </row>
    <row r="31" spans="1:14" ht="13.5" thickBot="1" x14ac:dyDescent="0.25">
      <c r="A31" s="25" t="s">
        <v>59</v>
      </c>
      <c r="B31" s="86">
        <v>0</v>
      </c>
      <c r="C31" s="86">
        <v>0</v>
      </c>
      <c r="D31" s="86">
        <v>0</v>
      </c>
      <c r="E31" s="86">
        <v>0</v>
      </c>
      <c r="F31" s="86">
        <v>0</v>
      </c>
      <c r="G31" s="86">
        <v>0</v>
      </c>
      <c r="H31" s="86">
        <v>0</v>
      </c>
      <c r="I31" s="86">
        <v>0</v>
      </c>
      <c r="J31" s="86">
        <v>0</v>
      </c>
      <c r="K31" s="86">
        <v>0</v>
      </c>
      <c r="L31" s="86">
        <v>0</v>
      </c>
      <c r="M31" s="86">
        <v>1</v>
      </c>
      <c r="N31" s="87">
        <f>SUM(B31:M31)</f>
        <v>1</v>
      </c>
    </row>
    <row r="32" spans="1:14" ht="16.5" thickTop="1" thickBot="1" x14ac:dyDescent="0.25">
      <c r="A32" s="47" t="s">
        <v>91</v>
      </c>
    </row>
    <row r="33" spans="1:14" ht="13.5" thickTop="1" x14ac:dyDescent="0.2">
      <c r="A33" s="52" t="s">
        <v>56</v>
      </c>
      <c r="B33" s="56">
        <v>61</v>
      </c>
      <c r="C33" s="56">
        <v>65</v>
      </c>
      <c r="D33" s="56">
        <v>94</v>
      </c>
      <c r="E33" s="56">
        <v>125</v>
      </c>
      <c r="F33" s="56">
        <v>180</v>
      </c>
      <c r="G33" s="56">
        <v>153</v>
      </c>
      <c r="H33" s="56">
        <v>99</v>
      </c>
      <c r="I33" s="56">
        <v>78</v>
      </c>
      <c r="J33" s="56">
        <v>144</v>
      </c>
      <c r="K33" s="56">
        <v>162</v>
      </c>
      <c r="L33" s="56">
        <v>140</v>
      </c>
      <c r="M33" s="56">
        <v>37</v>
      </c>
      <c r="N33" s="57">
        <f>SUM(B33:M33)</f>
        <v>1338</v>
      </c>
    </row>
    <row r="34" spans="1:14" x14ac:dyDescent="0.2">
      <c r="A34" s="34" t="s">
        <v>4</v>
      </c>
      <c r="B34" s="44">
        <v>56</v>
      </c>
      <c r="C34" s="44">
        <v>65</v>
      </c>
      <c r="D34" s="44">
        <v>74</v>
      </c>
      <c r="E34" s="44">
        <v>114</v>
      </c>
      <c r="F34" s="44">
        <v>159</v>
      </c>
      <c r="G34" s="44">
        <v>152</v>
      </c>
      <c r="H34" s="44">
        <v>95</v>
      </c>
      <c r="I34" s="44">
        <v>68</v>
      </c>
      <c r="J34" s="44">
        <v>139</v>
      </c>
      <c r="K34" s="44">
        <v>147</v>
      </c>
      <c r="L34" s="44">
        <v>110</v>
      </c>
      <c r="M34" s="44">
        <v>24</v>
      </c>
      <c r="N34" s="45">
        <f>SUM(B34:M34)</f>
        <v>1203</v>
      </c>
    </row>
    <row r="35" spans="1:14" x14ac:dyDescent="0.2">
      <c r="A35" s="48" t="s">
        <v>55</v>
      </c>
      <c r="B35" s="60">
        <v>56</v>
      </c>
      <c r="C35" s="60">
        <v>65</v>
      </c>
      <c r="D35" s="60">
        <v>74</v>
      </c>
      <c r="E35" s="60">
        <v>114</v>
      </c>
      <c r="F35" s="60">
        <v>159</v>
      </c>
      <c r="G35" s="60">
        <v>152</v>
      </c>
      <c r="H35" s="60">
        <v>95</v>
      </c>
      <c r="I35" s="60">
        <v>68</v>
      </c>
      <c r="J35" s="60">
        <v>139</v>
      </c>
      <c r="K35" s="60">
        <v>147</v>
      </c>
      <c r="L35" s="60">
        <v>110</v>
      </c>
      <c r="M35" s="60">
        <v>28</v>
      </c>
      <c r="N35" s="59">
        <f>SUM(B35:M35)</f>
        <v>1207</v>
      </c>
    </row>
    <row r="36" spans="1:14" x14ac:dyDescent="0.2">
      <c r="A36" s="34" t="s">
        <v>5</v>
      </c>
      <c r="B36" s="88">
        <v>1.0900000000000001</v>
      </c>
      <c r="C36" s="88">
        <v>1</v>
      </c>
      <c r="D36" s="88">
        <v>1.27</v>
      </c>
      <c r="E36" s="88">
        <v>1.1000000000000001</v>
      </c>
      <c r="F36" s="88">
        <v>1.1299999999999999</v>
      </c>
      <c r="G36" s="88">
        <v>1.01</v>
      </c>
      <c r="H36" s="88">
        <v>1.04</v>
      </c>
      <c r="I36" s="88">
        <v>1.1499999999999999</v>
      </c>
      <c r="J36" s="88">
        <v>1.04</v>
      </c>
      <c r="K36" s="88">
        <v>1.1000000000000001</v>
      </c>
      <c r="L36" s="88">
        <v>1.27</v>
      </c>
      <c r="M36" s="88">
        <v>1.54</v>
      </c>
      <c r="N36" s="89">
        <f>IF(N34=0,N33/1,N33/N34)</f>
        <v>1.1122194513715711</v>
      </c>
    </row>
    <row r="37" spans="1:14" x14ac:dyDescent="0.2">
      <c r="A37" s="48" t="s">
        <v>57</v>
      </c>
      <c r="B37" s="90">
        <v>112</v>
      </c>
      <c r="C37" s="90">
        <v>119</v>
      </c>
      <c r="D37" s="90">
        <v>167</v>
      </c>
      <c r="E37" s="90">
        <v>258</v>
      </c>
      <c r="F37" s="90">
        <v>330</v>
      </c>
      <c r="G37" s="90">
        <v>276</v>
      </c>
      <c r="H37" s="90">
        <v>207</v>
      </c>
      <c r="I37" s="90">
        <v>147</v>
      </c>
      <c r="J37" s="90">
        <v>299</v>
      </c>
      <c r="K37" s="90">
        <v>330</v>
      </c>
      <c r="L37" s="90">
        <v>247</v>
      </c>
      <c r="M37" s="90">
        <v>52</v>
      </c>
      <c r="N37" s="91">
        <f>SUM(B37:M37)</f>
        <v>2544</v>
      </c>
    </row>
    <row r="38" spans="1:14" x14ac:dyDescent="0.2">
      <c r="A38" s="34" t="s">
        <v>58</v>
      </c>
      <c r="B38" s="92">
        <v>51</v>
      </c>
      <c r="C38" s="92">
        <v>54</v>
      </c>
      <c r="D38" s="92">
        <v>73</v>
      </c>
      <c r="E38" s="92">
        <v>133</v>
      </c>
      <c r="F38" s="92">
        <v>150</v>
      </c>
      <c r="G38" s="92">
        <v>123</v>
      </c>
      <c r="H38" s="92">
        <v>108</v>
      </c>
      <c r="I38" s="92">
        <v>69</v>
      </c>
      <c r="J38" s="92">
        <v>155</v>
      </c>
      <c r="K38" s="92">
        <v>168</v>
      </c>
      <c r="L38" s="92">
        <v>109</v>
      </c>
      <c r="M38" s="92">
        <v>15</v>
      </c>
      <c r="N38" s="93">
        <f>SUM(B38:M38)</f>
        <v>1208</v>
      </c>
    </row>
    <row r="39" spans="1:14" x14ac:dyDescent="0.2">
      <c r="A39" s="48" t="s">
        <v>8</v>
      </c>
      <c r="B39" s="94">
        <v>0.54</v>
      </c>
      <c r="C39" s="94">
        <v>0.55000000000000004</v>
      </c>
      <c r="D39" s="94">
        <v>0.56000000000000005</v>
      </c>
      <c r="E39" s="94">
        <v>0.48</v>
      </c>
      <c r="F39" s="94">
        <v>0.55000000000000004</v>
      </c>
      <c r="G39" s="94">
        <v>0.55000000000000004</v>
      </c>
      <c r="H39" s="94">
        <v>0.48</v>
      </c>
      <c r="I39" s="94">
        <v>0.53</v>
      </c>
      <c r="J39" s="94">
        <v>0.48</v>
      </c>
      <c r="K39" s="94">
        <v>0.49</v>
      </c>
      <c r="L39" s="94">
        <v>0.56999999999999995</v>
      </c>
      <c r="M39" s="94">
        <v>0.71</v>
      </c>
      <c r="N39" s="95">
        <f>N33/N37</f>
        <v>0.52594339622641506</v>
      </c>
    </row>
    <row r="40" spans="1:14" ht="13.5" thickBot="1" x14ac:dyDescent="0.25">
      <c r="A40" s="25" t="s">
        <v>59</v>
      </c>
      <c r="B40" s="86">
        <v>0</v>
      </c>
      <c r="C40" s="86">
        <v>0</v>
      </c>
      <c r="D40" s="86">
        <v>0</v>
      </c>
      <c r="E40" s="86">
        <v>0</v>
      </c>
      <c r="F40" s="86">
        <v>0</v>
      </c>
      <c r="G40" s="86">
        <v>0</v>
      </c>
      <c r="H40" s="86">
        <v>0</v>
      </c>
      <c r="I40" s="86">
        <v>0</v>
      </c>
      <c r="J40" s="86">
        <v>0</v>
      </c>
      <c r="K40" s="86">
        <v>0</v>
      </c>
      <c r="L40" s="86">
        <v>0</v>
      </c>
      <c r="M40" s="86">
        <v>7</v>
      </c>
      <c r="N40" s="87">
        <f>SUM(B40:M40)</f>
        <v>7</v>
      </c>
    </row>
    <row r="41" spans="1:14" ht="16.5" thickTop="1" thickBot="1" x14ac:dyDescent="0.25">
      <c r="A41" s="47" t="s">
        <v>92</v>
      </c>
    </row>
    <row r="42" spans="1:14" ht="13.5" thickTop="1" x14ac:dyDescent="0.2">
      <c r="A42" s="52" t="s">
        <v>79</v>
      </c>
      <c r="B42" s="98">
        <v>0.39</v>
      </c>
      <c r="C42" s="98">
        <v>0.26</v>
      </c>
      <c r="D42" s="98">
        <v>0.17</v>
      </c>
      <c r="E42" s="98">
        <v>0.27</v>
      </c>
      <c r="F42" s="98">
        <v>0.14000000000000001</v>
      </c>
      <c r="G42" s="98">
        <v>0.4</v>
      </c>
      <c r="H42" s="98">
        <v>0.16</v>
      </c>
      <c r="I42" s="98">
        <v>0.35</v>
      </c>
      <c r="J42" s="98">
        <v>0.23</v>
      </c>
      <c r="K42" s="98">
        <v>0.23</v>
      </c>
      <c r="L42" s="98">
        <v>0.35</v>
      </c>
      <c r="M42" s="98">
        <v>0.02</v>
      </c>
      <c r="N42" s="99">
        <f>N6/N15</f>
        <v>0.25238151240738566</v>
      </c>
    </row>
    <row r="43" spans="1:14" x14ac:dyDescent="0.2">
      <c r="A43" s="103" t="s">
        <v>67</v>
      </c>
      <c r="B43" s="104">
        <v>156.76</v>
      </c>
      <c r="C43" s="104">
        <v>93.81</v>
      </c>
      <c r="D43" s="104">
        <v>81.93</v>
      </c>
      <c r="E43" s="104">
        <v>85.19</v>
      </c>
      <c r="F43" s="104">
        <v>57.46</v>
      </c>
      <c r="G43" s="104">
        <v>176.7</v>
      </c>
      <c r="H43" s="104">
        <v>70.83</v>
      </c>
      <c r="I43" s="104">
        <v>128.43</v>
      </c>
      <c r="J43" s="104">
        <v>88.52</v>
      </c>
      <c r="K43" s="104">
        <v>89.8</v>
      </c>
      <c r="L43" s="104">
        <v>138.81</v>
      </c>
      <c r="M43" s="104">
        <v>13.22</v>
      </c>
      <c r="N43" s="105">
        <f>N9/N18*100</f>
        <v>100.33826495500475</v>
      </c>
    </row>
    <row r="44" spans="1:14" x14ac:dyDescent="0.2">
      <c r="A44" s="48" t="s">
        <v>63</v>
      </c>
      <c r="B44" s="94">
        <v>0.28999999999999998</v>
      </c>
      <c r="C44" s="94">
        <v>0.28000000000000003</v>
      </c>
      <c r="D44" s="94">
        <v>0.32</v>
      </c>
      <c r="E44" s="94">
        <v>0.23</v>
      </c>
      <c r="F44" s="94">
        <v>0.28999999999999998</v>
      </c>
      <c r="G44" s="94">
        <v>0.19</v>
      </c>
      <c r="H44" s="94">
        <v>0.32</v>
      </c>
      <c r="I44" s="94">
        <v>0.36</v>
      </c>
      <c r="J44" s="94">
        <v>0.19</v>
      </c>
      <c r="K44" s="94">
        <v>0.33</v>
      </c>
      <c r="L44" s="94">
        <v>0.33</v>
      </c>
      <c r="M44" s="94">
        <v>0.48</v>
      </c>
      <c r="N44" s="95">
        <f>N10/N19</f>
        <v>0.28383078982985505</v>
      </c>
    </row>
    <row r="45" spans="1:14" x14ac:dyDescent="0.2">
      <c r="A45" s="34" t="s">
        <v>68</v>
      </c>
      <c r="B45" s="106">
        <v>137</v>
      </c>
      <c r="C45" s="106">
        <v>90</v>
      </c>
      <c r="D45" s="106">
        <v>54</v>
      </c>
      <c r="E45" s="106">
        <v>112</v>
      </c>
      <c r="F45" s="106">
        <v>49</v>
      </c>
      <c r="G45" s="106">
        <v>213</v>
      </c>
      <c r="H45" s="106">
        <v>52</v>
      </c>
      <c r="I45" s="106">
        <v>98</v>
      </c>
      <c r="J45" s="106">
        <v>117</v>
      </c>
      <c r="K45" s="106">
        <v>69</v>
      </c>
      <c r="L45" s="106">
        <v>106</v>
      </c>
      <c r="M45" s="106">
        <v>3</v>
      </c>
      <c r="N45" s="107">
        <f>N12/N21*100</f>
        <v>88.919709013485829</v>
      </c>
    </row>
    <row r="46" spans="1:14" x14ac:dyDescent="0.2">
      <c r="A46" s="48" t="s">
        <v>80</v>
      </c>
      <c r="B46" s="97">
        <v>0.16</v>
      </c>
      <c r="C46" s="97">
        <v>0.15</v>
      </c>
      <c r="D46" s="97">
        <v>0.18</v>
      </c>
      <c r="E46" s="97">
        <v>0.16</v>
      </c>
      <c r="F46" s="97">
        <v>0.22</v>
      </c>
      <c r="G46" s="97">
        <v>0.19</v>
      </c>
      <c r="H46" s="97">
        <v>0.22</v>
      </c>
      <c r="I46" s="97">
        <v>0.21</v>
      </c>
      <c r="J46" s="97">
        <v>0.19</v>
      </c>
      <c r="K46" s="97">
        <v>0.19</v>
      </c>
      <c r="L46" s="97">
        <v>0.14000000000000001</v>
      </c>
      <c r="M46" s="97">
        <v>0.05</v>
      </c>
      <c r="N46" s="51">
        <f>N24/N33</f>
        <v>0.18310911808669655</v>
      </c>
    </row>
    <row r="47" spans="1:14" x14ac:dyDescent="0.2">
      <c r="A47" s="103" t="s">
        <v>69</v>
      </c>
      <c r="B47" s="108">
        <v>114.68</v>
      </c>
      <c r="C47" s="108">
        <v>111</v>
      </c>
      <c r="D47" s="108">
        <v>95.28</v>
      </c>
      <c r="E47" s="108">
        <v>86.36</v>
      </c>
      <c r="F47" s="108">
        <v>117.7</v>
      </c>
      <c r="G47" s="108">
        <v>96.04</v>
      </c>
      <c r="H47" s="108">
        <v>96.15</v>
      </c>
      <c r="I47" s="108">
        <v>99.13</v>
      </c>
      <c r="J47" s="108">
        <v>89.42</v>
      </c>
      <c r="K47" s="108">
        <v>93.64</v>
      </c>
      <c r="L47" s="108">
        <v>104.72</v>
      </c>
      <c r="M47" s="108">
        <v>32.47</v>
      </c>
      <c r="N47" s="109">
        <f>N27/N36*100</f>
        <v>97.039766104976195</v>
      </c>
    </row>
    <row r="48" spans="1:14" x14ac:dyDescent="0.2">
      <c r="A48" s="48" t="s">
        <v>64</v>
      </c>
      <c r="B48" s="94">
        <v>0.21</v>
      </c>
      <c r="C48" s="94">
        <v>0.19</v>
      </c>
      <c r="D48" s="94">
        <v>0.23</v>
      </c>
      <c r="E48" s="94">
        <v>0.21</v>
      </c>
      <c r="F48" s="94">
        <v>0.25</v>
      </c>
      <c r="G48" s="94">
        <v>0.2</v>
      </c>
      <c r="H48" s="94">
        <v>0.26</v>
      </c>
      <c r="I48" s="94">
        <v>0.27</v>
      </c>
      <c r="J48" s="94">
        <v>0.18</v>
      </c>
      <c r="K48" s="94">
        <v>0.21</v>
      </c>
      <c r="L48" s="94">
        <v>0.16</v>
      </c>
      <c r="M48" s="94">
        <v>0.15</v>
      </c>
      <c r="N48" s="95">
        <f>N28/N37</f>
        <v>0.21069182389937108</v>
      </c>
    </row>
    <row r="49" spans="1:14" ht="13.5" thickBot="1" x14ac:dyDescent="0.25">
      <c r="A49" s="25" t="s">
        <v>70</v>
      </c>
      <c r="B49" s="110">
        <v>80</v>
      </c>
      <c r="C49" s="110">
        <v>78</v>
      </c>
      <c r="D49" s="110">
        <v>80</v>
      </c>
      <c r="E49" s="110">
        <v>77</v>
      </c>
      <c r="F49" s="110">
        <v>89</v>
      </c>
      <c r="G49" s="110">
        <v>98</v>
      </c>
      <c r="H49" s="110">
        <v>88</v>
      </c>
      <c r="I49" s="110">
        <v>77</v>
      </c>
      <c r="J49" s="110">
        <v>106</v>
      </c>
      <c r="K49" s="110">
        <v>92</v>
      </c>
      <c r="L49" s="110">
        <v>89</v>
      </c>
      <c r="M49" s="110">
        <v>35</v>
      </c>
      <c r="N49" s="111">
        <f>N30/N39*100</f>
        <v>86.908506793387332</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1"/>
  <sheetViews>
    <sheetView showGridLines="0" showRowColHeaders="0" tabSelected="1" zoomScale="90" zoomScaleNormal="90" workbookViewId="0">
      <selection activeCell="A75" sqref="A75"/>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2016</v>
      </c>
      <c r="G4" s="36"/>
      <c r="H4" s="35"/>
      <c r="I4" s="35"/>
      <c r="J4" s="35"/>
    </row>
    <row r="5" spans="1:14" ht="15.75" thickBot="1" x14ac:dyDescent="0.25">
      <c r="A5" s="58" t="s">
        <v>95</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17083</v>
      </c>
      <c r="C6" s="56">
        <v>11281</v>
      </c>
      <c r="D6" s="56">
        <v>20075</v>
      </c>
      <c r="E6" s="56">
        <v>40993</v>
      </c>
      <c r="F6" s="56">
        <v>23571</v>
      </c>
      <c r="G6" s="56">
        <v>19447</v>
      </c>
      <c r="H6" s="56">
        <v>18559</v>
      </c>
      <c r="I6" s="56">
        <v>11162</v>
      </c>
      <c r="J6" s="56">
        <v>25638</v>
      </c>
      <c r="K6" s="56">
        <v>24001</v>
      </c>
      <c r="L6" s="56">
        <v>12221</v>
      </c>
      <c r="M6" s="56">
        <v>7818</v>
      </c>
      <c r="N6" s="57">
        <f>SUM(B6:M6)</f>
        <v>231849</v>
      </c>
    </row>
    <row r="7" spans="1:14" x14ac:dyDescent="0.2">
      <c r="A7" s="34" t="s">
        <v>4</v>
      </c>
      <c r="B7" s="44">
        <v>8912</v>
      </c>
      <c r="C7" s="44">
        <v>7887</v>
      </c>
      <c r="D7" s="44">
        <v>12099</v>
      </c>
      <c r="E7" s="44">
        <v>31147</v>
      </c>
      <c r="F7" s="44">
        <v>34315</v>
      </c>
      <c r="G7" s="44">
        <v>36268</v>
      </c>
      <c r="H7" s="44">
        <v>33013</v>
      </c>
      <c r="I7" s="44">
        <v>24461</v>
      </c>
      <c r="J7" s="44">
        <v>21189</v>
      </c>
      <c r="K7" s="44">
        <v>28619</v>
      </c>
      <c r="L7" s="44">
        <v>12793</v>
      </c>
      <c r="M7" s="44">
        <v>1570</v>
      </c>
      <c r="N7" s="45">
        <f>SUM(B7:M7)</f>
        <v>252273</v>
      </c>
    </row>
    <row r="8" spans="1:14" x14ac:dyDescent="0.2">
      <c r="A8" s="48" t="s">
        <v>55</v>
      </c>
      <c r="B8" s="60">
        <v>9122</v>
      </c>
      <c r="C8" s="60">
        <v>8179</v>
      </c>
      <c r="D8" s="60">
        <v>12695</v>
      </c>
      <c r="E8" s="60">
        <v>33202</v>
      </c>
      <c r="F8" s="60">
        <v>37146</v>
      </c>
      <c r="G8" s="60">
        <v>39725</v>
      </c>
      <c r="H8" s="60">
        <v>36636</v>
      </c>
      <c r="I8" s="60">
        <v>27647</v>
      </c>
      <c r="J8" s="60">
        <v>24355</v>
      </c>
      <c r="K8" s="60">
        <v>33797</v>
      </c>
      <c r="L8" s="60">
        <v>15561</v>
      </c>
      <c r="M8" s="60">
        <v>1935</v>
      </c>
      <c r="N8" s="59">
        <f>SUM(B8:M8)</f>
        <v>280000</v>
      </c>
    </row>
    <row r="9" spans="1:14" x14ac:dyDescent="0.2">
      <c r="A9" s="34" t="s">
        <v>5</v>
      </c>
      <c r="B9" s="88">
        <v>1.92</v>
      </c>
      <c r="C9" s="88">
        <v>1.43</v>
      </c>
      <c r="D9" s="88">
        <v>1.66</v>
      </c>
      <c r="E9" s="88">
        <v>1.32</v>
      </c>
      <c r="F9" s="88">
        <v>0.69</v>
      </c>
      <c r="G9" s="88">
        <v>0.54</v>
      </c>
      <c r="H9" s="88">
        <v>0.56000000000000005</v>
      </c>
      <c r="I9" s="88">
        <v>0.46</v>
      </c>
      <c r="J9" s="88">
        <v>1.21</v>
      </c>
      <c r="K9" s="88">
        <v>0.84</v>
      </c>
      <c r="L9" s="88">
        <v>0.96</v>
      </c>
      <c r="M9" s="88">
        <v>4.9800000000000004</v>
      </c>
      <c r="N9" s="89">
        <f>N6/N7</f>
        <v>0.91904008752422972</v>
      </c>
    </row>
    <row r="10" spans="1:14" x14ac:dyDescent="0.2">
      <c r="A10" s="48" t="s">
        <v>6</v>
      </c>
      <c r="B10" s="90">
        <v>23771</v>
      </c>
      <c r="C10" s="90">
        <v>27322</v>
      </c>
      <c r="D10" s="90">
        <v>43256</v>
      </c>
      <c r="E10" s="90">
        <v>125004</v>
      </c>
      <c r="F10" s="90">
        <v>125432</v>
      </c>
      <c r="G10" s="90">
        <v>145790</v>
      </c>
      <c r="H10" s="90">
        <v>82071</v>
      </c>
      <c r="I10" s="90">
        <v>66670</v>
      </c>
      <c r="J10" s="90">
        <v>97325</v>
      </c>
      <c r="K10" s="90">
        <v>62236</v>
      </c>
      <c r="L10" s="90">
        <v>32262</v>
      </c>
      <c r="M10" s="90">
        <v>7818</v>
      </c>
      <c r="N10" s="91">
        <f>SUM(B10:M10)</f>
        <v>838957</v>
      </c>
    </row>
    <row r="11" spans="1:14" x14ac:dyDescent="0.2">
      <c r="A11" s="34" t="s">
        <v>7</v>
      </c>
      <c r="B11" s="92">
        <v>6688</v>
      </c>
      <c r="C11" s="92">
        <v>16041</v>
      </c>
      <c r="D11" s="92">
        <v>23181</v>
      </c>
      <c r="E11" s="92">
        <v>84011</v>
      </c>
      <c r="F11" s="92">
        <v>101861</v>
      </c>
      <c r="G11" s="92">
        <v>126343</v>
      </c>
      <c r="H11" s="92">
        <v>63512</v>
      </c>
      <c r="I11" s="92">
        <v>55508</v>
      </c>
      <c r="J11" s="92">
        <v>71687</v>
      </c>
      <c r="K11" s="92">
        <v>38235</v>
      </c>
      <c r="L11" s="92">
        <v>20041</v>
      </c>
      <c r="M11" s="92">
        <v>0</v>
      </c>
      <c r="N11" s="93">
        <f>SUM(B11:M11)</f>
        <v>607108</v>
      </c>
    </row>
    <row r="12" spans="1:14" x14ac:dyDescent="0.2">
      <c r="A12" s="48" t="s">
        <v>8</v>
      </c>
      <c r="B12" s="94">
        <v>0.72</v>
      </c>
      <c r="C12" s="94">
        <v>0.41</v>
      </c>
      <c r="D12" s="94">
        <v>0.46</v>
      </c>
      <c r="E12" s="94">
        <v>0.33</v>
      </c>
      <c r="F12" s="94">
        <v>0.19</v>
      </c>
      <c r="G12" s="94">
        <v>0.13</v>
      </c>
      <c r="H12" s="94">
        <v>0.23</v>
      </c>
      <c r="I12" s="94">
        <v>0.17</v>
      </c>
      <c r="J12" s="94">
        <v>0.26</v>
      </c>
      <c r="K12" s="94">
        <v>0.39</v>
      </c>
      <c r="L12" s="94">
        <v>0.38</v>
      </c>
      <c r="M12" s="94">
        <v>1</v>
      </c>
      <c r="N12" s="95">
        <f>N6/N10</f>
        <v>0.27635385365400134</v>
      </c>
    </row>
    <row r="13" spans="1:14" ht="13.5" thickBot="1" x14ac:dyDescent="0.25">
      <c r="A13" s="25" t="s">
        <v>9</v>
      </c>
      <c r="B13" s="86">
        <v>661</v>
      </c>
      <c r="C13" s="86">
        <v>1279</v>
      </c>
      <c r="D13" s="86">
        <v>1171</v>
      </c>
      <c r="E13" s="86">
        <v>4314</v>
      </c>
      <c r="F13" s="86">
        <v>14956</v>
      </c>
      <c r="G13" s="86">
        <v>3999</v>
      </c>
      <c r="H13" s="86">
        <v>1951</v>
      </c>
      <c r="I13" s="86">
        <v>10370</v>
      </c>
      <c r="J13" s="86">
        <v>8925</v>
      </c>
      <c r="K13" s="86">
        <v>4974</v>
      </c>
      <c r="L13" s="86">
        <v>2513</v>
      </c>
      <c r="M13" s="86">
        <v>0</v>
      </c>
      <c r="N13" s="87">
        <f>SUM(B13:M13)</f>
        <v>55113</v>
      </c>
    </row>
    <row r="14" spans="1:14" ht="16.5" thickTop="1" thickBot="1" x14ac:dyDescent="0.25">
      <c r="A14" s="47" t="s">
        <v>89</v>
      </c>
    </row>
    <row r="15" spans="1:14" ht="13.5" thickTop="1" x14ac:dyDescent="0.2">
      <c r="A15" s="52" t="s">
        <v>3</v>
      </c>
      <c r="B15" s="56">
        <v>50144</v>
      </c>
      <c r="C15" s="56">
        <v>62192</v>
      </c>
      <c r="D15" s="56">
        <v>60482</v>
      </c>
      <c r="E15" s="56">
        <v>95183</v>
      </c>
      <c r="F15" s="56">
        <v>118646</v>
      </c>
      <c r="G15" s="56">
        <v>76837</v>
      </c>
      <c r="H15" s="56">
        <v>142295</v>
      </c>
      <c r="I15" s="56">
        <v>89558</v>
      </c>
      <c r="J15" s="56">
        <v>84136</v>
      </c>
      <c r="K15" s="56">
        <v>63620</v>
      </c>
      <c r="L15" s="56">
        <v>30257</v>
      </c>
      <c r="M15" s="56">
        <v>21476</v>
      </c>
      <c r="N15" s="57">
        <f>SUM(B15:M15)</f>
        <v>894826</v>
      </c>
    </row>
    <row r="16" spans="1:14" x14ac:dyDescent="0.2">
      <c r="A16" s="34" t="s">
        <v>4</v>
      </c>
      <c r="B16" s="44">
        <v>34318</v>
      </c>
      <c r="C16" s="44">
        <v>27633</v>
      </c>
      <c r="D16" s="44">
        <v>54504</v>
      </c>
      <c r="E16" s="44">
        <v>90979</v>
      </c>
      <c r="F16" s="44">
        <v>124986</v>
      </c>
      <c r="G16" s="44">
        <v>144826</v>
      </c>
      <c r="H16" s="44">
        <v>126182</v>
      </c>
      <c r="I16" s="44">
        <v>80389</v>
      </c>
      <c r="J16" s="44">
        <v>73387</v>
      </c>
      <c r="K16" s="44">
        <v>97897</v>
      </c>
      <c r="L16" s="44">
        <v>44815</v>
      </c>
      <c r="M16" s="44">
        <v>9480</v>
      </c>
      <c r="N16" s="45">
        <f>SUM(B16:M16)</f>
        <v>909396</v>
      </c>
    </row>
    <row r="17" spans="1:14" x14ac:dyDescent="0.2">
      <c r="A17" s="48" t="s">
        <v>55</v>
      </c>
      <c r="B17" s="60">
        <v>36333</v>
      </c>
      <c r="C17" s="60">
        <v>29862</v>
      </c>
      <c r="D17" s="60">
        <v>61217</v>
      </c>
      <c r="E17" s="60">
        <v>104128</v>
      </c>
      <c r="F17" s="60">
        <v>147833</v>
      </c>
      <c r="G17" s="60">
        <v>175407</v>
      </c>
      <c r="H17" s="60">
        <v>156682</v>
      </c>
      <c r="I17" s="60">
        <v>101377</v>
      </c>
      <c r="J17" s="60">
        <v>94960</v>
      </c>
      <c r="K17" s="60">
        <v>130405</v>
      </c>
      <c r="L17" s="60">
        <v>61680</v>
      </c>
      <c r="M17" s="60">
        <v>13569</v>
      </c>
      <c r="N17" s="59">
        <f>SUM(B17:M17)</f>
        <v>1113453</v>
      </c>
    </row>
    <row r="18" spans="1:14" x14ac:dyDescent="0.2">
      <c r="A18" s="34" t="s">
        <v>5</v>
      </c>
      <c r="B18" s="88">
        <v>1.46</v>
      </c>
      <c r="C18" s="88">
        <v>2.25</v>
      </c>
      <c r="D18" s="88">
        <v>1.1100000000000001</v>
      </c>
      <c r="E18" s="88">
        <v>1.05</v>
      </c>
      <c r="F18" s="88">
        <v>0.95</v>
      </c>
      <c r="G18" s="88">
        <v>0.53</v>
      </c>
      <c r="H18" s="88">
        <v>1.1299999999999999</v>
      </c>
      <c r="I18" s="88">
        <v>1.1100000000000001</v>
      </c>
      <c r="J18" s="88">
        <v>1.1499999999999999</v>
      </c>
      <c r="K18" s="88">
        <v>0.65</v>
      </c>
      <c r="L18" s="88">
        <v>0.68</v>
      </c>
      <c r="M18" s="88">
        <v>2.27</v>
      </c>
      <c r="N18" s="89">
        <f>N15/N16</f>
        <v>0.98397837685672684</v>
      </c>
    </row>
    <row r="19" spans="1:14" x14ac:dyDescent="0.2">
      <c r="A19" s="48" t="s">
        <v>6</v>
      </c>
      <c r="B19" s="90">
        <v>123511</v>
      </c>
      <c r="C19" s="90">
        <v>124700</v>
      </c>
      <c r="D19" s="90">
        <v>175632</v>
      </c>
      <c r="E19" s="90">
        <v>351904</v>
      </c>
      <c r="F19" s="90">
        <v>629351</v>
      </c>
      <c r="G19" s="90">
        <v>356000</v>
      </c>
      <c r="H19" s="90">
        <v>518287</v>
      </c>
      <c r="I19" s="90">
        <v>291105</v>
      </c>
      <c r="J19" s="90">
        <v>319883</v>
      </c>
      <c r="K19" s="90">
        <v>330775</v>
      </c>
      <c r="L19" s="90">
        <v>158326</v>
      </c>
      <c r="M19" s="90">
        <v>29618</v>
      </c>
      <c r="N19" s="91">
        <f>SUM(B19:M19)</f>
        <v>3409092</v>
      </c>
    </row>
    <row r="20" spans="1:14" x14ac:dyDescent="0.2">
      <c r="A20" s="34" t="s">
        <v>7</v>
      </c>
      <c r="B20" s="92">
        <v>73367</v>
      </c>
      <c r="C20" s="92">
        <v>62508</v>
      </c>
      <c r="D20" s="92">
        <v>115150</v>
      </c>
      <c r="E20" s="92">
        <v>256721</v>
      </c>
      <c r="F20" s="92">
        <v>510705</v>
      </c>
      <c r="G20" s="92">
        <v>279163</v>
      </c>
      <c r="H20" s="92">
        <v>375992</v>
      </c>
      <c r="I20" s="92">
        <v>201547</v>
      </c>
      <c r="J20" s="92">
        <v>235747</v>
      </c>
      <c r="K20" s="92">
        <v>267155</v>
      </c>
      <c r="L20" s="92">
        <v>128069</v>
      </c>
      <c r="M20" s="92">
        <v>8142</v>
      </c>
      <c r="N20" s="93">
        <f>SUM(B20:M20)</f>
        <v>2514266</v>
      </c>
    </row>
    <row r="21" spans="1:14" x14ac:dyDescent="0.2">
      <c r="A21" s="48" t="s">
        <v>8</v>
      </c>
      <c r="B21" s="94">
        <v>0.41</v>
      </c>
      <c r="C21" s="94">
        <v>0.5</v>
      </c>
      <c r="D21" s="94">
        <v>0.34</v>
      </c>
      <c r="E21" s="94">
        <v>0.27</v>
      </c>
      <c r="F21" s="94">
        <v>0.19</v>
      </c>
      <c r="G21" s="94">
        <v>0.22</v>
      </c>
      <c r="H21" s="94">
        <v>0.27</v>
      </c>
      <c r="I21" s="94">
        <v>0.31</v>
      </c>
      <c r="J21" s="94">
        <v>0.26</v>
      </c>
      <c r="K21" s="94">
        <v>0.19</v>
      </c>
      <c r="L21" s="94">
        <v>0.19</v>
      </c>
      <c r="M21" s="94">
        <v>0.73</v>
      </c>
      <c r="N21" s="95">
        <f>N15/N19</f>
        <v>0.26248220933902633</v>
      </c>
    </row>
    <row r="22" spans="1:14" ht="13.5" thickBot="1" x14ac:dyDescent="0.25">
      <c r="A22" s="25" t="s">
        <v>9</v>
      </c>
      <c r="B22" s="86">
        <v>10655</v>
      </c>
      <c r="C22" s="86">
        <v>8740</v>
      </c>
      <c r="D22" s="86">
        <v>3002</v>
      </c>
      <c r="E22" s="86">
        <v>38911</v>
      </c>
      <c r="F22" s="86">
        <v>56304</v>
      </c>
      <c r="G22" s="86">
        <v>36111</v>
      </c>
      <c r="H22" s="86">
        <v>27665</v>
      </c>
      <c r="I22" s="86">
        <v>24741</v>
      </c>
      <c r="J22" s="86">
        <v>37234</v>
      </c>
      <c r="K22" s="86">
        <v>38540</v>
      </c>
      <c r="L22" s="86">
        <v>6611</v>
      </c>
      <c r="M22" s="86">
        <v>860</v>
      </c>
      <c r="N22" s="87">
        <f>SUM(B22:M22)</f>
        <v>289374</v>
      </c>
    </row>
    <row r="23" spans="1:14" ht="16.5" thickTop="1" thickBot="1" x14ac:dyDescent="0.25">
      <c r="A23" s="47" t="s">
        <v>96</v>
      </c>
      <c r="B23" s="30"/>
      <c r="C23" s="30"/>
      <c r="D23" s="30"/>
      <c r="E23" s="30"/>
      <c r="F23" s="46"/>
      <c r="G23" s="46"/>
    </row>
    <row r="24" spans="1:14" ht="13.5" thickTop="1" x14ac:dyDescent="0.2">
      <c r="A24" s="52" t="s">
        <v>56</v>
      </c>
      <c r="B24" s="56">
        <v>12</v>
      </c>
      <c r="C24" s="56">
        <v>12</v>
      </c>
      <c r="D24" s="56">
        <v>11</v>
      </c>
      <c r="E24" s="56">
        <v>21</v>
      </c>
      <c r="F24" s="56">
        <v>24</v>
      </c>
      <c r="G24" s="56">
        <v>20</v>
      </c>
      <c r="H24" s="56">
        <v>18</v>
      </c>
      <c r="I24" s="56">
        <v>6</v>
      </c>
      <c r="J24" s="56">
        <v>29</v>
      </c>
      <c r="K24" s="56">
        <v>19</v>
      </c>
      <c r="L24" s="56">
        <v>8</v>
      </c>
      <c r="M24" s="56">
        <v>2</v>
      </c>
      <c r="N24" s="57">
        <f>SUM(B24:M24)</f>
        <v>182</v>
      </c>
    </row>
    <row r="25" spans="1:14" x14ac:dyDescent="0.2">
      <c r="A25" s="34" t="s">
        <v>4</v>
      </c>
      <c r="B25" s="44">
        <v>7</v>
      </c>
      <c r="C25" s="44">
        <v>7</v>
      </c>
      <c r="D25" s="44">
        <v>11</v>
      </c>
      <c r="E25" s="44">
        <v>15</v>
      </c>
      <c r="F25" s="44">
        <v>20</v>
      </c>
      <c r="G25" s="44">
        <v>19</v>
      </c>
      <c r="H25" s="44">
        <v>13</v>
      </c>
      <c r="I25" s="44">
        <v>8</v>
      </c>
      <c r="J25" s="44">
        <v>15</v>
      </c>
      <c r="K25" s="44">
        <v>14</v>
      </c>
      <c r="L25" s="44">
        <v>7</v>
      </c>
      <c r="M25" s="44">
        <v>2</v>
      </c>
      <c r="N25" s="45">
        <f>SUM(B25:M25)</f>
        <v>138</v>
      </c>
    </row>
    <row r="26" spans="1:14" x14ac:dyDescent="0.2">
      <c r="A26" s="48" t="s">
        <v>55</v>
      </c>
      <c r="B26" s="60">
        <v>8</v>
      </c>
      <c r="C26" s="60">
        <v>9</v>
      </c>
      <c r="D26" s="60">
        <v>14</v>
      </c>
      <c r="E26" s="60">
        <v>21</v>
      </c>
      <c r="F26" s="60">
        <v>30</v>
      </c>
      <c r="G26" s="60">
        <v>30</v>
      </c>
      <c r="H26" s="60">
        <v>22</v>
      </c>
      <c r="I26" s="60">
        <v>14</v>
      </c>
      <c r="J26" s="60">
        <v>30</v>
      </c>
      <c r="K26" s="60">
        <v>30</v>
      </c>
      <c r="L26" s="60">
        <v>15</v>
      </c>
      <c r="M26" s="60">
        <v>4</v>
      </c>
      <c r="N26" s="59">
        <f>SUM(B26:M26)</f>
        <v>227</v>
      </c>
    </row>
    <row r="27" spans="1:14" x14ac:dyDescent="0.2">
      <c r="A27" s="34" t="s">
        <v>5</v>
      </c>
      <c r="B27" s="88">
        <v>1.71</v>
      </c>
      <c r="C27" s="88">
        <v>1.71</v>
      </c>
      <c r="D27" s="88">
        <v>1</v>
      </c>
      <c r="E27" s="88">
        <v>1.4</v>
      </c>
      <c r="F27" s="88">
        <v>1.2</v>
      </c>
      <c r="G27" s="88">
        <v>1.05</v>
      </c>
      <c r="H27" s="88">
        <v>1.38</v>
      </c>
      <c r="I27" s="88">
        <v>0.75</v>
      </c>
      <c r="J27" s="88">
        <v>1.93</v>
      </c>
      <c r="K27" s="88">
        <v>1.36</v>
      </c>
      <c r="L27" s="88">
        <v>1.1399999999999999</v>
      </c>
      <c r="M27" s="88">
        <v>1</v>
      </c>
      <c r="N27" s="89">
        <f>IF(N25=0,N24/1,N24/N25)</f>
        <v>1.318840579710145</v>
      </c>
    </row>
    <row r="28" spans="1:14" x14ac:dyDescent="0.2">
      <c r="A28" s="48" t="s">
        <v>57</v>
      </c>
      <c r="B28" s="90">
        <v>17</v>
      </c>
      <c r="C28" s="90">
        <v>27</v>
      </c>
      <c r="D28" s="90">
        <v>18</v>
      </c>
      <c r="E28" s="90">
        <v>52</v>
      </c>
      <c r="F28" s="90">
        <v>62</v>
      </c>
      <c r="G28" s="90">
        <v>57</v>
      </c>
      <c r="H28" s="90">
        <v>38</v>
      </c>
      <c r="I28" s="90">
        <v>22</v>
      </c>
      <c r="J28" s="90">
        <v>54</v>
      </c>
      <c r="K28" s="90">
        <v>40</v>
      </c>
      <c r="L28" s="90">
        <v>14</v>
      </c>
      <c r="M28" s="90">
        <v>2</v>
      </c>
      <c r="N28" s="91">
        <f>SUM(B28:M28)</f>
        <v>403</v>
      </c>
    </row>
    <row r="29" spans="1:14" x14ac:dyDescent="0.2">
      <c r="A29" s="34" t="s">
        <v>58</v>
      </c>
      <c r="B29" s="92">
        <v>5</v>
      </c>
      <c r="C29" s="92">
        <v>15</v>
      </c>
      <c r="D29" s="92">
        <v>7</v>
      </c>
      <c r="E29" s="92">
        <v>31</v>
      </c>
      <c r="F29" s="92">
        <v>38</v>
      </c>
      <c r="G29" s="92">
        <v>37</v>
      </c>
      <c r="H29" s="92">
        <v>20</v>
      </c>
      <c r="I29" s="92">
        <v>16</v>
      </c>
      <c r="J29" s="92">
        <v>25</v>
      </c>
      <c r="K29" s="92">
        <v>21</v>
      </c>
      <c r="L29" s="92">
        <v>6</v>
      </c>
      <c r="M29" s="92">
        <v>0</v>
      </c>
      <c r="N29" s="93">
        <f>SUM(B29:M29)</f>
        <v>221</v>
      </c>
    </row>
    <row r="30" spans="1:14" x14ac:dyDescent="0.2">
      <c r="A30" s="48" t="s">
        <v>8</v>
      </c>
      <c r="B30" s="94">
        <v>0.71</v>
      </c>
      <c r="C30" s="94">
        <v>0.44</v>
      </c>
      <c r="D30" s="94">
        <v>0.61</v>
      </c>
      <c r="E30" s="94">
        <v>0.4</v>
      </c>
      <c r="F30" s="94">
        <v>0.39</v>
      </c>
      <c r="G30" s="94">
        <v>0.35</v>
      </c>
      <c r="H30" s="94">
        <v>0.47</v>
      </c>
      <c r="I30" s="94">
        <v>0.27</v>
      </c>
      <c r="J30" s="94">
        <v>0.54</v>
      </c>
      <c r="K30" s="94">
        <v>0.48</v>
      </c>
      <c r="L30" s="94">
        <v>0.56999999999999995</v>
      </c>
      <c r="M30" s="94">
        <v>1</v>
      </c>
      <c r="N30" s="95">
        <f>N24/N28</f>
        <v>0.45161290322580644</v>
      </c>
    </row>
    <row r="31" spans="1:14" ht="13.5" thickBot="1" x14ac:dyDescent="0.25">
      <c r="A31" s="25" t="s">
        <v>59</v>
      </c>
      <c r="B31" s="86">
        <v>2</v>
      </c>
      <c r="C31" s="86">
        <v>5</v>
      </c>
      <c r="D31" s="86">
        <v>5</v>
      </c>
      <c r="E31" s="86">
        <v>11</v>
      </c>
      <c r="F31" s="86">
        <v>9</v>
      </c>
      <c r="G31" s="86">
        <v>4</v>
      </c>
      <c r="H31" s="86">
        <v>6</v>
      </c>
      <c r="I31" s="86">
        <v>5</v>
      </c>
      <c r="J31" s="86">
        <v>11</v>
      </c>
      <c r="K31" s="86">
        <v>10</v>
      </c>
      <c r="L31" s="86">
        <v>4</v>
      </c>
      <c r="M31" s="86">
        <v>0</v>
      </c>
      <c r="N31" s="87">
        <f>SUM(B31:M31)</f>
        <v>72</v>
      </c>
    </row>
    <row r="32" spans="1:14" ht="16.5" thickTop="1" thickBot="1" x14ac:dyDescent="0.25">
      <c r="A32" s="47" t="s">
        <v>91</v>
      </c>
    </row>
    <row r="33" spans="1:14" ht="13.5" thickTop="1" x14ac:dyDescent="0.2">
      <c r="A33" s="52" t="s">
        <v>56</v>
      </c>
      <c r="B33" s="56">
        <v>62</v>
      </c>
      <c r="C33" s="56">
        <v>62</v>
      </c>
      <c r="D33" s="56">
        <v>42</v>
      </c>
      <c r="E33" s="56">
        <v>77</v>
      </c>
      <c r="F33" s="56">
        <v>106</v>
      </c>
      <c r="G33" s="56">
        <v>64</v>
      </c>
      <c r="H33" s="56">
        <v>58</v>
      </c>
      <c r="I33" s="56">
        <v>30</v>
      </c>
      <c r="J33" s="56">
        <v>81</v>
      </c>
      <c r="K33" s="56">
        <v>53</v>
      </c>
      <c r="L33" s="56">
        <v>31</v>
      </c>
      <c r="M33" s="56">
        <v>8</v>
      </c>
      <c r="N33" s="57">
        <f>SUM(B33:M33)</f>
        <v>674</v>
      </c>
    </row>
    <row r="34" spans="1:14" x14ac:dyDescent="0.2">
      <c r="A34" s="34" t="s">
        <v>4</v>
      </c>
      <c r="B34" s="44">
        <v>42</v>
      </c>
      <c r="C34" s="44">
        <v>43</v>
      </c>
      <c r="D34" s="44">
        <v>45</v>
      </c>
      <c r="E34" s="44">
        <v>63</v>
      </c>
      <c r="F34" s="44">
        <v>82</v>
      </c>
      <c r="G34" s="44">
        <v>72</v>
      </c>
      <c r="H34" s="44">
        <v>42</v>
      </c>
      <c r="I34" s="44">
        <v>27</v>
      </c>
      <c r="J34" s="44">
        <v>51</v>
      </c>
      <c r="K34" s="44">
        <v>49</v>
      </c>
      <c r="L34" s="44">
        <v>33</v>
      </c>
      <c r="M34" s="44">
        <v>8</v>
      </c>
      <c r="N34" s="45">
        <f>SUM(B34:M34)</f>
        <v>557</v>
      </c>
    </row>
    <row r="35" spans="1:14" x14ac:dyDescent="0.2">
      <c r="A35" s="48" t="s">
        <v>55</v>
      </c>
      <c r="B35" s="60">
        <v>56</v>
      </c>
      <c r="C35" s="60">
        <v>65</v>
      </c>
      <c r="D35" s="60">
        <v>74</v>
      </c>
      <c r="E35" s="60">
        <v>114</v>
      </c>
      <c r="F35" s="60">
        <v>159</v>
      </c>
      <c r="G35" s="60">
        <v>152</v>
      </c>
      <c r="H35" s="60">
        <v>95</v>
      </c>
      <c r="I35" s="60">
        <v>68</v>
      </c>
      <c r="J35" s="60">
        <v>139</v>
      </c>
      <c r="K35" s="60">
        <v>147</v>
      </c>
      <c r="L35" s="60">
        <v>110</v>
      </c>
      <c r="M35" s="60">
        <v>28</v>
      </c>
      <c r="N35" s="59">
        <f>SUM(B35:M35)</f>
        <v>1207</v>
      </c>
    </row>
    <row r="36" spans="1:14" x14ac:dyDescent="0.2">
      <c r="A36" s="34" t="s">
        <v>5</v>
      </c>
      <c r="B36" s="88">
        <v>1.48</v>
      </c>
      <c r="C36" s="88">
        <v>1.44</v>
      </c>
      <c r="D36" s="88">
        <v>0.93</v>
      </c>
      <c r="E36" s="88">
        <v>1.22</v>
      </c>
      <c r="F36" s="88">
        <v>1.29</v>
      </c>
      <c r="G36" s="88">
        <v>0.89</v>
      </c>
      <c r="H36" s="88">
        <v>1.38</v>
      </c>
      <c r="I36" s="88">
        <v>1.1100000000000001</v>
      </c>
      <c r="J36" s="88">
        <v>1.59</v>
      </c>
      <c r="K36" s="88">
        <v>1.08</v>
      </c>
      <c r="L36" s="88">
        <v>0.94</v>
      </c>
      <c r="M36" s="88">
        <v>1</v>
      </c>
      <c r="N36" s="89">
        <f>IF(N34=0,N33/1,N33/N34)</f>
        <v>1.2100538599640933</v>
      </c>
    </row>
    <row r="37" spans="1:14" x14ac:dyDescent="0.2">
      <c r="A37" s="48" t="s">
        <v>57</v>
      </c>
      <c r="B37" s="90">
        <v>98</v>
      </c>
      <c r="C37" s="90">
        <v>105</v>
      </c>
      <c r="D37" s="90">
        <v>90</v>
      </c>
      <c r="E37" s="90">
        <v>168</v>
      </c>
      <c r="F37" s="90">
        <v>241</v>
      </c>
      <c r="G37" s="90">
        <v>170</v>
      </c>
      <c r="H37" s="90">
        <v>138</v>
      </c>
      <c r="I37" s="90">
        <v>81</v>
      </c>
      <c r="J37" s="90">
        <v>189</v>
      </c>
      <c r="K37" s="90">
        <v>132</v>
      </c>
      <c r="L37" s="90">
        <v>64</v>
      </c>
      <c r="M37" s="90">
        <v>10</v>
      </c>
      <c r="N37" s="91">
        <f>SUM(B37:M37)</f>
        <v>1486</v>
      </c>
    </row>
    <row r="38" spans="1:14" x14ac:dyDescent="0.2">
      <c r="A38" s="34" t="s">
        <v>58</v>
      </c>
      <c r="B38" s="92">
        <v>36</v>
      </c>
      <c r="C38" s="92">
        <v>43</v>
      </c>
      <c r="D38" s="92">
        <v>48</v>
      </c>
      <c r="E38" s="92">
        <v>91</v>
      </c>
      <c r="F38" s="92">
        <v>135</v>
      </c>
      <c r="G38" s="92">
        <v>106</v>
      </c>
      <c r="H38" s="92">
        <v>80</v>
      </c>
      <c r="I38" s="92">
        <v>51</v>
      </c>
      <c r="J38" s="92">
        <v>108</v>
      </c>
      <c r="K38" s="92">
        <v>79</v>
      </c>
      <c r="L38" s="92">
        <v>33</v>
      </c>
      <c r="M38" s="92">
        <v>2</v>
      </c>
      <c r="N38" s="93">
        <f>SUM(B38:M38)</f>
        <v>812</v>
      </c>
    </row>
    <row r="39" spans="1:14" x14ac:dyDescent="0.2">
      <c r="A39" s="48" t="s">
        <v>8</v>
      </c>
      <c r="B39" s="94">
        <v>0.63</v>
      </c>
      <c r="C39" s="94">
        <v>0.59</v>
      </c>
      <c r="D39" s="94">
        <v>0.47</v>
      </c>
      <c r="E39" s="94">
        <v>0.46</v>
      </c>
      <c r="F39" s="94">
        <v>0.44</v>
      </c>
      <c r="G39" s="94">
        <v>0.38</v>
      </c>
      <c r="H39" s="94">
        <v>0.42</v>
      </c>
      <c r="I39" s="94">
        <v>0.37</v>
      </c>
      <c r="J39" s="94">
        <v>0.43</v>
      </c>
      <c r="K39" s="94">
        <v>0.4</v>
      </c>
      <c r="L39" s="94">
        <v>0.48</v>
      </c>
      <c r="M39" s="94">
        <v>0.8</v>
      </c>
      <c r="N39" s="95">
        <f>N33/N37</f>
        <v>0.45356662180349933</v>
      </c>
    </row>
    <row r="40" spans="1:14" ht="13.5" thickBot="1" x14ac:dyDescent="0.25">
      <c r="A40" s="25" t="s">
        <v>59</v>
      </c>
      <c r="B40" s="86">
        <v>16</v>
      </c>
      <c r="C40" s="86">
        <v>27</v>
      </c>
      <c r="D40" s="86">
        <v>15</v>
      </c>
      <c r="E40" s="86">
        <v>58</v>
      </c>
      <c r="F40" s="86">
        <v>46</v>
      </c>
      <c r="G40" s="86">
        <v>41</v>
      </c>
      <c r="H40" s="86">
        <v>38</v>
      </c>
      <c r="I40" s="86">
        <v>23</v>
      </c>
      <c r="J40" s="86">
        <v>54</v>
      </c>
      <c r="K40" s="86">
        <v>49</v>
      </c>
      <c r="L40" s="86">
        <v>20</v>
      </c>
      <c r="M40" s="86">
        <v>3</v>
      </c>
      <c r="N40" s="87">
        <f>SUM(B40:M40)</f>
        <v>390</v>
      </c>
    </row>
    <row r="41" spans="1:14" ht="16.5" thickTop="1" thickBot="1" x14ac:dyDescent="0.25">
      <c r="A41" s="47" t="s">
        <v>92</v>
      </c>
    </row>
    <row r="42" spans="1:14" ht="13.5" thickTop="1" x14ac:dyDescent="0.2">
      <c r="A42" s="52" t="s">
        <v>79</v>
      </c>
      <c r="B42" s="98">
        <v>0.34</v>
      </c>
      <c r="C42" s="98">
        <v>0.18</v>
      </c>
      <c r="D42" s="98">
        <v>0.33</v>
      </c>
      <c r="E42" s="98">
        <v>0.43</v>
      </c>
      <c r="F42" s="98">
        <v>0.2</v>
      </c>
      <c r="G42" s="98">
        <v>0.25</v>
      </c>
      <c r="H42" s="98">
        <v>0.13</v>
      </c>
      <c r="I42" s="98">
        <v>0.12</v>
      </c>
      <c r="J42" s="98">
        <v>0.3</v>
      </c>
      <c r="K42" s="98">
        <v>0.38</v>
      </c>
      <c r="L42" s="98">
        <v>0.4</v>
      </c>
      <c r="M42" s="98">
        <v>0.36</v>
      </c>
      <c r="N42" s="99">
        <f>N6/N15</f>
        <v>0.25909953443462752</v>
      </c>
    </row>
    <row r="43" spans="1:14" x14ac:dyDescent="0.2">
      <c r="A43" s="103" t="s">
        <v>67</v>
      </c>
      <c r="B43" s="104">
        <v>131.51</v>
      </c>
      <c r="C43" s="104">
        <v>63.56</v>
      </c>
      <c r="D43" s="104">
        <v>149.55000000000001</v>
      </c>
      <c r="E43" s="104">
        <v>125.71</v>
      </c>
      <c r="F43" s="104">
        <v>72.63</v>
      </c>
      <c r="G43" s="104">
        <v>101.89</v>
      </c>
      <c r="H43" s="104">
        <v>49.56</v>
      </c>
      <c r="I43" s="104">
        <v>41.44</v>
      </c>
      <c r="J43" s="104">
        <v>105.22</v>
      </c>
      <c r="K43" s="104">
        <v>129.22999999999999</v>
      </c>
      <c r="L43" s="104">
        <v>141.18</v>
      </c>
      <c r="M43" s="104">
        <v>219.38</v>
      </c>
      <c r="N43" s="105">
        <f>N9/N18*100</f>
        <v>93.400435328676693</v>
      </c>
    </row>
    <row r="44" spans="1:14" x14ac:dyDescent="0.2">
      <c r="A44" s="48" t="s">
        <v>63</v>
      </c>
      <c r="B44" s="94">
        <v>0.19</v>
      </c>
      <c r="C44" s="94">
        <v>0.22</v>
      </c>
      <c r="D44" s="94">
        <v>0.25</v>
      </c>
      <c r="E44" s="94">
        <v>0.36</v>
      </c>
      <c r="F44" s="94">
        <v>0.2</v>
      </c>
      <c r="G44" s="94">
        <v>0.41</v>
      </c>
      <c r="H44" s="94">
        <v>0.16</v>
      </c>
      <c r="I44" s="94">
        <v>0.23</v>
      </c>
      <c r="J44" s="94">
        <v>0.3</v>
      </c>
      <c r="K44" s="94">
        <v>0.19</v>
      </c>
      <c r="L44" s="94">
        <v>0.2</v>
      </c>
      <c r="M44" s="94">
        <v>0.26</v>
      </c>
      <c r="N44" s="95">
        <f>N10/N19</f>
        <v>0.24609397458326146</v>
      </c>
    </row>
    <row r="45" spans="1:14" x14ac:dyDescent="0.2">
      <c r="A45" s="34" t="s">
        <v>68</v>
      </c>
      <c r="B45" s="106">
        <v>176</v>
      </c>
      <c r="C45" s="106">
        <v>82</v>
      </c>
      <c r="D45" s="106">
        <v>135</v>
      </c>
      <c r="E45" s="106">
        <v>122</v>
      </c>
      <c r="F45" s="106">
        <v>100</v>
      </c>
      <c r="G45" s="106">
        <v>59</v>
      </c>
      <c r="H45" s="106">
        <v>85</v>
      </c>
      <c r="I45" s="106">
        <v>55</v>
      </c>
      <c r="J45" s="106">
        <v>100</v>
      </c>
      <c r="K45" s="106">
        <v>205</v>
      </c>
      <c r="L45" s="106">
        <v>200</v>
      </c>
      <c r="M45" s="106">
        <v>137</v>
      </c>
      <c r="N45" s="107">
        <f>N12/N21*100</f>
        <v>105.28479410086729</v>
      </c>
    </row>
    <row r="46" spans="1:14" x14ac:dyDescent="0.2">
      <c r="A46" s="48" t="s">
        <v>80</v>
      </c>
      <c r="B46" s="97">
        <v>0.19</v>
      </c>
      <c r="C46" s="97">
        <v>0.19</v>
      </c>
      <c r="D46" s="97">
        <v>0.26</v>
      </c>
      <c r="E46" s="97">
        <v>0.27</v>
      </c>
      <c r="F46" s="97">
        <v>0.23</v>
      </c>
      <c r="G46" s="97">
        <v>0.31</v>
      </c>
      <c r="H46" s="97">
        <v>0.31</v>
      </c>
      <c r="I46" s="97">
        <v>0.2</v>
      </c>
      <c r="J46" s="97">
        <v>0.36</v>
      </c>
      <c r="K46" s="97">
        <v>0.36</v>
      </c>
      <c r="L46" s="97">
        <v>0.26</v>
      </c>
      <c r="M46" s="97">
        <v>0.25</v>
      </c>
      <c r="N46" s="51">
        <f>N24/N33</f>
        <v>0.27002967359050445</v>
      </c>
    </row>
    <row r="47" spans="1:14" x14ac:dyDescent="0.2">
      <c r="A47" s="103" t="s">
        <v>69</v>
      </c>
      <c r="B47" s="108">
        <v>115.54</v>
      </c>
      <c r="C47" s="108">
        <v>118.75</v>
      </c>
      <c r="D47" s="108">
        <v>107.53</v>
      </c>
      <c r="E47" s="108">
        <v>114.75</v>
      </c>
      <c r="F47" s="108">
        <v>93.02</v>
      </c>
      <c r="G47" s="108">
        <v>117.98</v>
      </c>
      <c r="H47" s="108">
        <v>100</v>
      </c>
      <c r="I47" s="108">
        <v>67.569999999999993</v>
      </c>
      <c r="J47" s="108">
        <v>121.38</v>
      </c>
      <c r="K47" s="108">
        <v>125.93</v>
      </c>
      <c r="L47" s="108">
        <v>121.28</v>
      </c>
      <c r="M47" s="108">
        <v>100</v>
      </c>
      <c r="N47" s="109">
        <f>N27/N36*100</f>
        <v>108.99023781877608</v>
      </c>
    </row>
    <row r="48" spans="1:14" x14ac:dyDescent="0.2">
      <c r="A48" s="48" t="s">
        <v>64</v>
      </c>
      <c r="B48" s="94">
        <v>0.17</v>
      </c>
      <c r="C48" s="94">
        <v>0.26</v>
      </c>
      <c r="D48" s="94">
        <v>0.2</v>
      </c>
      <c r="E48" s="94">
        <v>0.31</v>
      </c>
      <c r="F48" s="94">
        <v>0.26</v>
      </c>
      <c r="G48" s="94">
        <v>0.34</v>
      </c>
      <c r="H48" s="94">
        <v>0.28000000000000003</v>
      </c>
      <c r="I48" s="94">
        <v>0.27</v>
      </c>
      <c r="J48" s="94">
        <v>0.28999999999999998</v>
      </c>
      <c r="K48" s="94">
        <v>0.3</v>
      </c>
      <c r="L48" s="94">
        <v>0.22</v>
      </c>
      <c r="M48" s="94">
        <v>0.2</v>
      </c>
      <c r="N48" s="95">
        <f>N28/N37</f>
        <v>0.27119784656796769</v>
      </c>
    </row>
    <row r="49" spans="1:14" ht="13.5" thickBot="1" x14ac:dyDescent="0.25">
      <c r="A49" s="25" t="s">
        <v>70</v>
      </c>
      <c r="B49" s="110">
        <v>113</v>
      </c>
      <c r="C49" s="110">
        <v>75</v>
      </c>
      <c r="D49" s="110">
        <v>130</v>
      </c>
      <c r="E49" s="110">
        <v>87</v>
      </c>
      <c r="F49" s="110">
        <v>89</v>
      </c>
      <c r="G49" s="110">
        <v>92</v>
      </c>
      <c r="H49" s="110">
        <v>112</v>
      </c>
      <c r="I49" s="110">
        <v>73</v>
      </c>
      <c r="J49" s="110">
        <v>126</v>
      </c>
      <c r="K49" s="110">
        <v>120</v>
      </c>
      <c r="L49" s="110">
        <v>119</v>
      </c>
      <c r="M49" s="110">
        <v>125</v>
      </c>
      <c r="N49" s="111">
        <f>N30/N39*100</f>
        <v>99.569254331387</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75" sqref="A75"/>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2017</v>
      </c>
      <c r="G4" s="36"/>
      <c r="H4" s="35"/>
      <c r="I4" s="35"/>
      <c r="J4" s="35"/>
    </row>
    <row r="5" spans="1:14" ht="15.75" thickBot="1" x14ac:dyDescent="0.25">
      <c r="A5" s="58" t="s">
        <v>97</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3710</v>
      </c>
      <c r="C6" s="56">
        <v>14638</v>
      </c>
      <c r="D6" s="56">
        <v>5982</v>
      </c>
      <c r="E6" s="56">
        <v>15218</v>
      </c>
      <c r="F6" s="56">
        <v>14621</v>
      </c>
      <c r="G6" s="56">
        <v>28918</v>
      </c>
      <c r="H6" s="56">
        <v>7020</v>
      </c>
      <c r="I6" s="56">
        <v>16663</v>
      </c>
      <c r="J6" s="56">
        <v>16273</v>
      </c>
      <c r="K6" s="56">
        <v>19864</v>
      </c>
      <c r="L6" s="56">
        <v>6788</v>
      </c>
      <c r="M6" s="56">
        <v>0</v>
      </c>
      <c r="N6" s="57">
        <f>SUM(B6:M6)</f>
        <v>149695</v>
      </c>
    </row>
    <row r="7" spans="1:14" x14ac:dyDescent="0.2">
      <c r="A7" s="34" t="s">
        <v>4</v>
      </c>
      <c r="B7" s="44">
        <v>7244</v>
      </c>
      <c r="C7" s="44">
        <v>6362</v>
      </c>
      <c r="D7" s="44">
        <v>9614</v>
      </c>
      <c r="E7" s="44">
        <v>24656</v>
      </c>
      <c r="F7" s="44">
        <v>26553</v>
      </c>
      <c r="G7" s="44">
        <v>27474</v>
      </c>
      <c r="H7" s="44">
        <v>24840</v>
      </c>
      <c r="I7" s="44">
        <v>18262</v>
      </c>
      <c r="J7" s="44">
        <v>15686</v>
      </c>
      <c r="K7" s="44">
        <v>21018</v>
      </c>
      <c r="L7" s="44">
        <v>9532</v>
      </c>
      <c r="M7" s="44">
        <v>1147</v>
      </c>
      <c r="N7" s="45">
        <f>SUM(B7:M7)</f>
        <v>192388</v>
      </c>
    </row>
    <row r="8" spans="1:14" x14ac:dyDescent="0.2">
      <c r="A8" s="48" t="s">
        <v>55</v>
      </c>
      <c r="B8" s="60">
        <v>9122</v>
      </c>
      <c r="C8" s="60">
        <v>8179</v>
      </c>
      <c r="D8" s="60">
        <v>12695</v>
      </c>
      <c r="E8" s="60">
        <v>33202</v>
      </c>
      <c r="F8" s="60">
        <v>37146</v>
      </c>
      <c r="G8" s="60">
        <v>39725</v>
      </c>
      <c r="H8" s="60">
        <v>36636</v>
      </c>
      <c r="I8" s="60">
        <v>27647</v>
      </c>
      <c r="J8" s="60">
        <v>24355</v>
      </c>
      <c r="K8" s="60">
        <v>33797</v>
      </c>
      <c r="L8" s="60">
        <v>15561</v>
      </c>
      <c r="M8" s="60">
        <v>1935</v>
      </c>
      <c r="N8" s="59">
        <f>SUM(B8:M8)</f>
        <v>280000</v>
      </c>
    </row>
    <row r="9" spans="1:14" x14ac:dyDescent="0.2">
      <c r="A9" s="34" t="s">
        <v>5</v>
      </c>
      <c r="B9" s="88">
        <v>0.51</v>
      </c>
      <c r="C9" s="88">
        <v>2.2999999999999998</v>
      </c>
      <c r="D9" s="88">
        <v>0.62</v>
      </c>
      <c r="E9" s="88">
        <v>0.62</v>
      </c>
      <c r="F9" s="88">
        <v>0.55000000000000004</v>
      </c>
      <c r="G9" s="88">
        <v>1.05</v>
      </c>
      <c r="H9" s="88">
        <v>0.28000000000000003</v>
      </c>
      <c r="I9" s="88">
        <v>0.91</v>
      </c>
      <c r="J9" s="88">
        <v>1.04</v>
      </c>
      <c r="K9" s="88">
        <v>0.95</v>
      </c>
      <c r="L9" s="88">
        <v>0.71</v>
      </c>
      <c r="M9" s="88">
        <v>0</v>
      </c>
      <c r="N9" s="89">
        <f>N6/N7</f>
        <v>0.77808907000436622</v>
      </c>
    </row>
    <row r="10" spans="1:14" x14ac:dyDescent="0.2">
      <c r="A10" s="48" t="s">
        <v>6</v>
      </c>
      <c r="B10" s="90">
        <v>31825</v>
      </c>
      <c r="C10" s="90">
        <v>44784</v>
      </c>
      <c r="D10" s="90">
        <v>25079</v>
      </c>
      <c r="E10" s="90">
        <v>65861</v>
      </c>
      <c r="F10" s="90">
        <v>95364</v>
      </c>
      <c r="G10" s="90">
        <v>72165</v>
      </c>
      <c r="H10" s="90">
        <v>71444</v>
      </c>
      <c r="I10" s="90">
        <v>39512</v>
      </c>
      <c r="J10" s="90">
        <v>88414</v>
      </c>
      <c r="K10" s="90">
        <v>73282</v>
      </c>
      <c r="L10" s="90">
        <v>32092</v>
      </c>
      <c r="M10" s="90">
        <v>0</v>
      </c>
      <c r="N10" s="91">
        <f>SUM(B10:M10)</f>
        <v>639822</v>
      </c>
    </row>
    <row r="11" spans="1:14" x14ac:dyDescent="0.2">
      <c r="A11" s="34" t="s">
        <v>7</v>
      </c>
      <c r="B11" s="92">
        <v>28115</v>
      </c>
      <c r="C11" s="92">
        <v>30146</v>
      </c>
      <c r="D11" s="92">
        <v>19097</v>
      </c>
      <c r="E11" s="92">
        <v>50643</v>
      </c>
      <c r="F11" s="92">
        <v>80743</v>
      </c>
      <c r="G11" s="92">
        <v>43247</v>
      </c>
      <c r="H11" s="92">
        <v>64424</v>
      </c>
      <c r="I11" s="92">
        <v>22849</v>
      </c>
      <c r="J11" s="92">
        <v>72141</v>
      </c>
      <c r="K11" s="92">
        <v>53418</v>
      </c>
      <c r="L11" s="92">
        <v>25304</v>
      </c>
      <c r="M11" s="92">
        <v>0</v>
      </c>
      <c r="N11" s="93">
        <f>SUM(B11:M11)</f>
        <v>490127</v>
      </c>
    </row>
    <row r="12" spans="1:14" x14ac:dyDescent="0.2">
      <c r="A12" s="48" t="s">
        <v>8</v>
      </c>
      <c r="B12" s="94">
        <v>0.12</v>
      </c>
      <c r="C12" s="94">
        <v>0.33</v>
      </c>
      <c r="D12" s="94">
        <v>0.24</v>
      </c>
      <c r="E12" s="94">
        <v>0.23</v>
      </c>
      <c r="F12" s="94">
        <v>0.15</v>
      </c>
      <c r="G12" s="94">
        <v>0.4</v>
      </c>
      <c r="H12" s="94">
        <v>0.1</v>
      </c>
      <c r="I12" s="94">
        <v>0.42</v>
      </c>
      <c r="J12" s="94">
        <v>0.18</v>
      </c>
      <c r="K12" s="94">
        <v>0.27</v>
      </c>
      <c r="L12" s="94">
        <v>0.21</v>
      </c>
      <c r="M12" s="94">
        <v>0</v>
      </c>
      <c r="N12" s="95">
        <f>N6/N10</f>
        <v>0.23396350860082959</v>
      </c>
    </row>
    <row r="13" spans="1:14" ht="13.5" thickBot="1" x14ac:dyDescent="0.25">
      <c r="A13" s="25" t="s">
        <v>9</v>
      </c>
      <c r="B13" s="86">
        <v>2661</v>
      </c>
      <c r="C13" s="86">
        <v>4934</v>
      </c>
      <c r="D13" s="86">
        <v>5949</v>
      </c>
      <c r="E13" s="86">
        <v>3912</v>
      </c>
      <c r="F13" s="86">
        <v>10783</v>
      </c>
      <c r="G13" s="86">
        <v>18313</v>
      </c>
      <c r="H13" s="86">
        <v>10805</v>
      </c>
      <c r="I13" s="86">
        <v>6230</v>
      </c>
      <c r="J13" s="86">
        <v>5384</v>
      </c>
      <c r="K13" s="86">
        <v>10710</v>
      </c>
      <c r="L13" s="86">
        <v>3435</v>
      </c>
      <c r="M13" s="86">
        <v>0</v>
      </c>
      <c r="N13" s="87">
        <f>SUM(B13:M13)</f>
        <v>83116</v>
      </c>
    </row>
    <row r="14" spans="1:14" ht="16.5" thickTop="1" thickBot="1" x14ac:dyDescent="0.25">
      <c r="A14" s="47" t="s">
        <v>89</v>
      </c>
    </row>
    <row r="15" spans="1:14" ht="13.5" thickTop="1" x14ac:dyDescent="0.2">
      <c r="A15" s="52" t="s">
        <v>3</v>
      </c>
      <c r="B15" s="56">
        <v>9285</v>
      </c>
      <c r="C15" s="56">
        <v>24577</v>
      </c>
      <c r="D15" s="56">
        <v>38052</v>
      </c>
      <c r="E15" s="56">
        <v>41579</v>
      </c>
      <c r="F15" s="56">
        <v>102062</v>
      </c>
      <c r="G15" s="56">
        <v>84436</v>
      </c>
      <c r="H15" s="56">
        <v>115373</v>
      </c>
      <c r="I15" s="56">
        <v>58341</v>
      </c>
      <c r="J15" s="56">
        <v>52133</v>
      </c>
      <c r="K15" s="56">
        <v>107542</v>
      </c>
      <c r="L15" s="56">
        <v>31121</v>
      </c>
      <c r="M15" s="56">
        <v>1818</v>
      </c>
      <c r="N15" s="57">
        <f>SUM(B15:M15)</f>
        <v>666319</v>
      </c>
    </row>
    <row r="16" spans="1:14" x14ac:dyDescent="0.2">
      <c r="A16" s="34" t="s">
        <v>4</v>
      </c>
      <c r="B16" s="44">
        <v>25015</v>
      </c>
      <c r="C16" s="44">
        <v>20229</v>
      </c>
      <c r="D16" s="44">
        <v>39154</v>
      </c>
      <c r="E16" s="44">
        <v>66820</v>
      </c>
      <c r="F16" s="44">
        <v>91069</v>
      </c>
      <c r="G16" s="44">
        <v>104802</v>
      </c>
      <c r="H16" s="44">
        <v>91931</v>
      </c>
      <c r="I16" s="44">
        <v>58373</v>
      </c>
      <c r="J16" s="44">
        <v>53296</v>
      </c>
      <c r="K16" s="44">
        <v>71087</v>
      </c>
      <c r="L16" s="44">
        <v>32560</v>
      </c>
      <c r="M16" s="44">
        <v>6843</v>
      </c>
      <c r="N16" s="45">
        <f>SUM(B16:M16)</f>
        <v>661179</v>
      </c>
    </row>
    <row r="17" spans="1:14" x14ac:dyDescent="0.2">
      <c r="A17" s="48" t="s">
        <v>55</v>
      </c>
      <c r="B17" s="60">
        <v>36333</v>
      </c>
      <c r="C17" s="60">
        <v>29862</v>
      </c>
      <c r="D17" s="60">
        <v>61217</v>
      </c>
      <c r="E17" s="60">
        <v>104128</v>
      </c>
      <c r="F17" s="60">
        <v>147833</v>
      </c>
      <c r="G17" s="60">
        <v>175407</v>
      </c>
      <c r="H17" s="60">
        <v>156682</v>
      </c>
      <c r="I17" s="60">
        <v>101377</v>
      </c>
      <c r="J17" s="60">
        <v>94960</v>
      </c>
      <c r="K17" s="60">
        <v>130405</v>
      </c>
      <c r="L17" s="60">
        <v>61680</v>
      </c>
      <c r="M17" s="60">
        <v>13569</v>
      </c>
      <c r="N17" s="59">
        <f>SUM(B17:M17)</f>
        <v>1113453</v>
      </c>
    </row>
    <row r="18" spans="1:14" x14ac:dyDescent="0.2">
      <c r="A18" s="34" t="s">
        <v>5</v>
      </c>
      <c r="B18" s="88">
        <v>0.37</v>
      </c>
      <c r="C18" s="88">
        <v>1.21</v>
      </c>
      <c r="D18" s="88">
        <v>0.97</v>
      </c>
      <c r="E18" s="88">
        <v>0.62</v>
      </c>
      <c r="F18" s="88">
        <v>1.1200000000000001</v>
      </c>
      <c r="G18" s="88">
        <v>0.81</v>
      </c>
      <c r="H18" s="88">
        <v>1.25</v>
      </c>
      <c r="I18" s="88">
        <v>1</v>
      </c>
      <c r="J18" s="88">
        <v>0.98</v>
      </c>
      <c r="K18" s="88">
        <v>1.51</v>
      </c>
      <c r="L18" s="88">
        <v>0.96</v>
      </c>
      <c r="M18" s="88">
        <v>0.27</v>
      </c>
      <c r="N18" s="89">
        <f>N15/N16</f>
        <v>1.0077739916119537</v>
      </c>
    </row>
    <row r="19" spans="1:14" x14ac:dyDescent="0.2">
      <c r="A19" s="48" t="s">
        <v>6</v>
      </c>
      <c r="B19" s="90">
        <v>63971</v>
      </c>
      <c r="C19" s="90">
        <v>82622</v>
      </c>
      <c r="D19" s="90">
        <v>107471</v>
      </c>
      <c r="E19" s="90">
        <v>245929</v>
      </c>
      <c r="F19" s="90">
        <v>425134</v>
      </c>
      <c r="G19" s="90">
        <v>388601</v>
      </c>
      <c r="H19" s="90">
        <v>577653</v>
      </c>
      <c r="I19" s="90">
        <v>118587</v>
      </c>
      <c r="J19" s="90">
        <v>252368</v>
      </c>
      <c r="K19" s="90">
        <v>261005</v>
      </c>
      <c r="L19" s="90">
        <v>98342</v>
      </c>
      <c r="M19" s="90">
        <v>2663</v>
      </c>
      <c r="N19" s="91">
        <f>SUM(B19:M19)</f>
        <v>2624346</v>
      </c>
    </row>
    <row r="20" spans="1:14" x14ac:dyDescent="0.2">
      <c r="A20" s="34" t="s">
        <v>7</v>
      </c>
      <c r="B20" s="92">
        <v>54686</v>
      </c>
      <c r="C20" s="92">
        <v>58045</v>
      </c>
      <c r="D20" s="92">
        <v>69419</v>
      </c>
      <c r="E20" s="92">
        <v>204350</v>
      </c>
      <c r="F20" s="92">
        <v>323072</v>
      </c>
      <c r="G20" s="92">
        <v>304165</v>
      </c>
      <c r="H20" s="92">
        <v>462280</v>
      </c>
      <c r="I20" s="92">
        <v>60246</v>
      </c>
      <c r="J20" s="92">
        <v>200235</v>
      </c>
      <c r="K20" s="92">
        <v>153463</v>
      </c>
      <c r="L20" s="92">
        <v>67221</v>
      </c>
      <c r="M20" s="92">
        <v>845</v>
      </c>
      <c r="N20" s="93">
        <f>SUM(B20:M20)</f>
        <v>1958027</v>
      </c>
    </row>
    <row r="21" spans="1:14" x14ac:dyDescent="0.2">
      <c r="A21" s="48" t="s">
        <v>8</v>
      </c>
      <c r="B21" s="94">
        <v>0.15</v>
      </c>
      <c r="C21" s="94">
        <v>0.3</v>
      </c>
      <c r="D21" s="94">
        <v>0.35</v>
      </c>
      <c r="E21" s="94">
        <v>0.17</v>
      </c>
      <c r="F21" s="94">
        <v>0.24</v>
      </c>
      <c r="G21" s="94">
        <v>0.22</v>
      </c>
      <c r="H21" s="94">
        <v>0.2</v>
      </c>
      <c r="I21" s="94">
        <v>0.49</v>
      </c>
      <c r="J21" s="94">
        <v>0.21</v>
      </c>
      <c r="K21" s="94">
        <v>0.41</v>
      </c>
      <c r="L21" s="94">
        <v>0.32</v>
      </c>
      <c r="M21" s="94">
        <v>0.68</v>
      </c>
      <c r="N21" s="95">
        <f>N15/N19</f>
        <v>0.25389906666270379</v>
      </c>
    </row>
    <row r="22" spans="1:14" ht="13.5" thickBot="1" x14ac:dyDescent="0.25">
      <c r="A22" s="25" t="s">
        <v>9</v>
      </c>
      <c r="B22" s="86">
        <v>10735</v>
      </c>
      <c r="C22" s="86">
        <v>10036</v>
      </c>
      <c r="D22" s="86">
        <v>14390</v>
      </c>
      <c r="E22" s="86">
        <v>27208</v>
      </c>
      <c r="F22" s="86">
        <v>28838</v>
      </c>
      <c r="G22" s="86">
        <v>39610</v>
      </c>
      <c r="H22" s="86">
        <v>24664</v>
      </c>
      <c r="I22" s="86">
        <v>14375</v>
      </c>
      <c r="J22" s="86">
        <v>33229</v>
      </c>
      <c r="K22" s="86">
        <v>29953</v>
      </c>
      <c r="L22" s="86">
        <v>24770</v>
      </c>
      <c r="M22" s="86">
        <v>0</v>
      </c>
      <c r="N22" s="87">
        <f>SUM(B22:M22)</f>
        <v>257808</v>
      </c>
    </row>
    <row r="23" spans="1:14" ht="16.5" thickTop="1" thickBot="1" x14ac:dyDescent="0.25">
      <c r="A23" s="47" t="s">
        <v>98</v>
      </c>
      <c r="B23" s="30"/>
      <c r="C23" s="30"/>
      <c r="D23" s="30"/>
      <c r="E23" s="30"/>
      <c r="F23" s="46"/>
      <c r="G23" s="46"/>
    </row>
    <row r="24" spans="1:14" ht="13.5" thickTop="1" x14ac:dyDescent="0.2">
      <c r="A24" s="52" t="s">
        <v>56</v>
      </c>
      <c r="B24" s="56">
        <v>1</v>
      </c>
      <c r="C24" s="56">
        <v>3</v>
      </c>
      <c r="D24" s="56">
        <v>3</v>
      </c>
      <c r="E24" s="56">
        <v>8</v>
      </c>
      <c r="F24" s="56">
        <v>16</v>
      </c>
      <c r="G24" s="56">
        <v>7</v>
      </c>
      <c r="H24" s="56">
        <v>4</v>
      </c>
      <c r="I24" s="56">
        <v>6</v>
      </c>
      <c r="J24" s="56">
        <v>8</v>
      </c>
      <c r="K24" s="56">
        <v>8</v>
      </c>
      <c r="L24" s="56">
        <v>4</v>
      </c>
      <c r="M24" s="56">
        <v>0</v>
      </c>
      <c r="N24" s="57">
        <f>SUM(B24:M24)</f>
        <v>68</v>
      </c>
    </row>
    <row r="25" spans="1:14" x14ac:dyDescent="0.2">
      <c r="A25" s="34" t="s">
        <v>4</v>
      </c>
      <c r="B25" s="44">
        <v>3</v>
      </c>
      <c r="C25" s="44">
        <v>3</v>
      </c>
      <c r="D25" s="44">
        <v>5</v>
      </c>
      <c r="E25" s="44">
        <v>6</v>
      </c>
      <c r="F25" s="44">
        <v>9</v>
      </c>
      <c r="G25" s="44">
        <v>8</v>
      </c>
      <c r="H25" s="44">
        <v>6</v>
      </c>
      <c r="I25" s="44">
        <v>3</v>
      </c>
      <c r="J25" s="44">
        <v>7</v>
      </c>
      <c r="K25" s="44">
        <v>6</v>
      </c>
      <c r="L25" s="44">
        <v>3</v>
      </c>
      <c r="M25" s="44">
        <v>1</v>
      </c>
      <c r="N25" s="45">
        <f>SUM(B25:M25)</f>
        <v>60</v>
      </c>
    </row>
    <row r="26" spans="1:14" x14ac:dyDescent="0.2">
      <c r="A26" s="48" t="s">
        <v>55</v>
      </c>
      <c r="B26" s="60">
        <v>8</v>
      </c>
      <c r="C26" s="60">
        <v>9</v>
      </c>
      <c r="D26" s="60">
        <v>14</v>
      </c>
      <c r="E26" s="60">
        <v>21</v>
      </c>
      <c r="F26" s="60">
        <v>30</v>
      </c>
      <c r="G26" s="60">
        <v>30</v>
      </c>
      <c r="H26" s="60">
        <v>22</v>
      </c>
      <c r="I26" s="60">
        <v>14</v>
      </c>
      <c r="J26" s="60">
        <v>30</v>
      </c>
      <c r="K26" s="60">
        <v>30</v>
      </c>
      <c r="L26" s="60">
        <v>15</v>
      </c>
      <c r="M26" s="60">
        <v>4</v>
      </c>
      <c r="N26" s="59">
        <f>SUM(B26:M26)</f>
        <v>227</v>
      </c>
    </row>
    <row r="27" spans="1:14" x14ac:dyDescent="0.2">
      <c r="A27" s="34" t="s">
        <v>5</v>
      </c>
      <c r="B27" s="88">
        <v>0.33</v>
      </c>
      <c r="C27" s="88">
        <v>1</v>
      </c>
      <c r="D27" s="88">
        <v>0.6</v>
      </c>
      <c r="E27" s="88">
        <v>1.33</v>
      </c>
      <c r="F27" s="88">
        <v>1.78</v>
      </c>
      <c r="G27" s="88">
        <v>0.88</v>
      </c>
      <c r="H27" s="88">
        <v>0.67</v>
      </c>
      <c r="I27" s="88">
        <v>2</v>
      </c>
      <c r="J27" s="88">
        <v>1.1399999999999999</v>
      </c>
      <c r="K27" s="88">
        <v>1.33</v>
      </c>
      <c r="L27" s="88">
        <v>1.33</v>
      </c>
      <c r="M27" s="88">
        <v>0</v>
      </c>
      <c r="N27" s="89">
        <f>IF(N25=0,N24/1,N24/N25)</f>
        <v>1.1333333333333333</v>
      </c>
    </row>
    <row r="28" spans="1:14" x14ac:dyDescent="0.2">
      <c r="A28" s="48" t="s">
        <v>57</v>
      </c>
      <c r="B28" s="90">
        <v>7</v>
      </c>
      <c r="C28" s="90">
        <v>8</v>
      </c>
      <c r="D28" s="90">
        <v>15</v>
      </c>
      <c r="E28" s="90">
        <v>16</v>
      </c>
      <c r="F28" s="90">
        <v>35</v>
      </c>
      <c r="G28" s="90">
        <v>17</v>
      </c>
      <c r="H28" s="90">
        <v>15</v>
      </c>
      <c r="I28" s="90">
        <v>13</v>
      </c>
      <c r="J28" s="90">
        <v>20</v>
      </c>
      <c r="K28" s="90">
        <v>25</v>
      </c>
      <c r="L28" s="90">
        <v>13</v>
      </c>
      <c r="M28" s="90">
        <v>0</v>
      </c>
      <c r="N28" s="91">
        <f>SUM(B28:M28)</f>
        <v>184</v>
      </c>
    </row>
    <row r="29" spans="1:14" x14ac:dyDescent="0.2">
      <c r="A29" s="34" t="s">
        <v>58</v>
      </c>
      <c r="B29" s="92">
        <v>6</v>
      </c>
      <c r="C29" s="92">
        <v>5</v>
      </c>
      <c r="D29" s="92">
        <v>12</v>
      </c>
      <c r="E29" s="92">
        <v>8</v>
      </c>
      <c r="F29" s="92">
        <v>19</v>
      </c>
      <c r="G29" s="92">
        <v>10</v>
      </c>
      <c r="H29" s="92">
        <v>11</v>
      </c>
      <c r="I29" s="92">
        <v>7</v>
      </c>
      <c r="J29" s="92">
        <v>12</v>
      </c>
      <c r="K29" s="92">
        <v>17</v>
      </c>
      <c r="L29" s="92">
        <v>9</v>
      </c>
      <c r="M29" s="92">
        <v>0</v>
      </c>
      <c r="N29" s="93">
        <f>SUM(B29:M29)</f>
        <v>116</v>
      </c>
    </row>
    <row r="30" spans="1:14" x14ac:dyDescent="0.2">
      <c r="A30" s="48" t="s">
        <v>8</v>
      </c>
      <c r="B30" s="94">
        <v>0.14000000000000001</v>
      </c>
      <c r="C30" s="94">
        <v>0.38</v>
      </c>
      <c r="D30" s="94">
        <v>0.2</v>
      </c>
      <c r="E30" s="94">
        <v>0.5</v>
      </c>
      <c r="F30" s="94">
        <v>0.46</v>
      </c>
      <c r="G30" s="94">
        <v>0.41</v>
      </c>
      <c r="H30" s="94">
        <v>0.27</v>
      </c>
      <c r="I30" s="94">
        <v>0.46</v>
      </c>
      <c r="J30" s="94">
        <v>0.4</v>
      </c>
      <c r="K30" s="94">
        <v>0.32</v>
      </c>
      <c r="L30" s="94">
        <v>0.31</v>
      </c>
      <c r="M30" s="94">
        <v>0</v>
      </c>
      <c r="N30" s="95">
        <f>N24/N28</f>
        <v>0.36956521739130432</v>
      </c>
    </row>
    <row r="31" spans="1:14" ht="13.5" thickBot="1" x14ac:dyDescent="0.25">
      <c r="A31" s="25" t="s">
        <v>59</v>
      </c>
      <c r="B31" s="86">
        <v>2</v>
      </c>
      <c r="C31" s="86">
        <v>6</v>
      </c>
      <c r="D31" s="86">
        <v>6</v>
      </c>
      <c r="E31" s="86">
        <v>6</v>
      </c>
      <c r="F31" s="86">
        <v>10</v>
      </c>
      <c r="G31" s="86">
        <v>8</v>
      </c>
      <c r="H31" s="86">
        <v>9</v>
      </c>
      <c r="I31" s="86">
        <v>3</v>
      </c>
      <c r="J31" s="86">
        <v>6</v>
      </c>
      <c r="K31" s="86">
        <v>6</v>
      </c>
      <c r="L31" s="86">
        <v>5</v>
      </c>
      <c r="M31" s="86">
        <v>0</v>
      </c>
      <c r="N31" s="87">
        <f>SUM(B31:M31)</f>
        <v>67</v>
      </c>
    </row>
    <row r="32" spans="1:14" ht="16.5" thickTop="1" thickBot="1" x14ac:dyDescent="0.25">
      <c r="A32" s="47" t="s">
        <v>91</v>
      </c>
    </row>
    <row r="33" spans="1:14" ht="13.5" thickTop="1" x14ac:dyDescent="0.2">
      <c r="A33" s="52" t="s">
        <v>56</v>
      </c>
      <c r="B33" s="56">
        <v>3</v>
      </c>
      <c r="C33" s="56">
        <v>18</v>
      </c>
      <c r="D33" s="56">
        <v>19</v>
      </c>
      <c r="E33" s="56">
        <v>27</v>
      </c>
      <c r="F33" s="56">
        <v>42</v>
      </c>
      <c r="G33" s="56">
        <v>34</v>
      </c>
      <c r="H33" s="56">
        <v>25</v>
      </c>
      <c r="I33" s="56">
        <v>18</v>
      </c>
      <c r="J33" s="56">
        <v>21</v>
      </c>
      <c r="K33" s="56">
        <v>33</v>
      </c>
      <c r="L33" s="56">
        <v>22</v>
      </c>
      <c r="M33" s="56">
        <v>2</v>
      </c>
      <c r="N33" s="57">
        <f>SUM(B33:M33)</f>
        <v>264</v>
      </c>
    </row>
    <row r="34" spans="1:14" x14ac:dyDescent="0.2">
      <c r="A34" s="34" t="s">
        <v>4</v>
      </c>
      <c r="B34" s="44">
        <v>14</v>
      </c>
      <c r="C34" s="44">
        <v>15</v>
      </c>
      <c r="D34" s="44">
        <v>17</v>
      </c>
      <c r="E34" s="44">
        <v>24</v>
      </c>
      <c r="F34" s="44">
        <v>34</v>
      </c>
      <c r="G34" s="44">
        <v>30</v>
      </c>
      <c r="H34" s="44">
        <v>18</v>
      </c>
      <c r="I34" s="44">
        <v>12</v>
      </c>
      <c r="J34" s="44">
        <v>24</v>
      </c>
      <c r="K34" s="44">
        <v>22</v>
      </c>
      <c r="L34" s="44">
        <v>15</v>
      </c>
      <c r="M34" s="44">
        <v>4</v>
      </c>
      <c r="N34" s="45">
        <f>SUM(B34:M34)</f>
        <v>229</v>
      </c>
    </row>
    <row r="35" spans="1:14" x14ac:dyDescent="0.2">
      <c r="A35" s="48" t="s">
        <v>55</v>
      </c>
      <c r="B35" s="60">
        <v>56</v>
      </c>
      <c r="C35" s="60">
        <v>65</v>
      </c>
      <c r="D35" s="60">
        <v>74</v>
      </c>
      <c r="E35" s="60">
        <v>114</v>
      </c>
      <c r="F35" s="60">
        <v>159</v>
      </c>
      <c r="G35" s="60">
        <v>152</v>
      </c>
      <c r="H35" s="60">
        <v>95</v>
      </c>
      <c r="I35" s="60">
        <v>68</v>
      </c>
      <c r="J35" s="60">
        <v>139</v>
      </c>
      <c r="K35" s="60">
        <v>147</v>
      </c>
      <c r="L35" s="60">
        <v>110</v>
      </c>
      <c r="M35" s="60">
        <v>28</v>
      </c>
      <c r="N35" s="59">
        <f>SUM(B35:M35)</f>
        <v>1207</v>
      </c>
    </row>
    <row r="36" spans="1:14" x14ac:dyDescent="0.2">
      <c r="A36" s="34" t="s">
        <v>5</v>
      </c>
      <c r="B36" s="88">
        <v>0.21</v>
      </c>
      <c r="C36" s="88">
        <v>1.2</v>
      </c>
      <c r="D36" s="88">
        <v>1.1200000000000001</v>
      </c>
      <c r="E36" s="88">
        <v>1.1200000000000001</v>
      </c>
      <c r="F36" s="88">
        <v>1.24</v>
      </c>
      <c r="G36" s="88">
        <v>1.1299999999999999</v>
      </c>
      <c r="H36" s="88">
        <v>1.39</v>
      </c>
      <c r="I36" s="88">
        <v>1.5</v>
      </c>
      <c r="J36" s="88">
        <v>0.88</v>
      </c>
      <c r="K36" s="88">
        <v>1.5</v>
      </c>
      <c r="L36" s="88">
        <v>1.47</v>
      </c>
      <c r="M36" s="88">
        <v>0.5</v>
      </c>
      <c r="N36" s="89">
        <f>IF(N34=0,N33/1,N33/N34)</f>
        <v>1.1528384279475983</v>
      </c>
    </row>
    <row r="37" spans="1:14" x14ac:dyDescent="0.2">
      <c r="A37" s="48" t="s">
        <v>57</v>
      </c>
      <c r="B37" s="90">
        <v>17</v>
      </c>
      <c r="C37" s="90">
        <v>34</v>
      </c>
      <c r="D37" s="90">
        <v>53</v>
      </c>
      <c r="E37" s="90">
        <v>72</v>
      </c>
      <c r="F37" s="90">
        <v>103</v>
      </c>
      <c r="G37" s="90">
        <v>93</v>
      </c>
      <c r="H37" s="90">
        <v>85</v>
      </c>
      <c r="I37" s="90">
        <v>37</v>
      </c>
      <c r="J37" s="90">
        <v>71</v>
      </c>
      <c r="K37" s="90">
        <v>94</v>
      </c>
      <c r="L37" s="90">
        <v>48</v>
      </c>
      <c r="M37" s="90">
        <v>3</v>
      </c>
      <c r="N37" s="91">
        <f>SUM(B37:M37)</f>
        <v>710</v>
      </c>
    </row>
    <row r="38" spans="1:14" x14ac:dyDescent="0.2">
      <c r="A38" s="34" t="s">
        <v>58</v>
      </c>
      <c r="B38" s="92">
        <v>14</v>
      </c>
      <c r="C38" s="92">
        <v>16</v>
      </c>
      <c r="D38" s="92">
        <v>34</v>
      </c>
      <c r="E38" s="92">
        <v>45</v>
      </c>
      <c r="F38" s="92">
        <v>61</v>
      </c>
      <c r="G38" s="92">
        <v>59</v>
      </c>
      <c r="H38" s="92">
        <v>60</v>
      </c>
      <c r="I38" s="92">
        <v>19</v>
      </c>
      <c r="J38" s="92">
        <v>50</v>
      </c>
      <c r="K38" s="92">
        <v>61</v>
      </c>
      <c r="L38" s="92">
        <v>26</v>
      </c>
      <c r="M38" s="92">
        <v>1</v>
      </c>
      <c r="N38" s="93">
        <f>SUM(B38:M38)</f>
        <v>446</v>
      </c>
    </row>
    <row r="39" spans="1:14" x14ac:dyDescent="0.2">
      <c r="A39" s="48" t="s">
        <v>8</v>
      </c>
      <c r="B39" s="94">
        <v>0.18</v>
      </c>
      <c r="C39" s="94">
        <v>0.53</v>
      </c>
      <c r="D39" s="94">
        <v>0.36</v>
      </c>
      <c r="E39" s="94">
        <v>0.38</v>
      </c>
      <c r="F39" s="94">
        <v>0.41</v>
      </c>
      <c r="G39" s="94">
        <v>0.37</v>
      </c>
      <c r="H39" s="94">
        <v>0.28999999999999998</v>
      </c>
      <c r="I39" s="94">
        <v>0.49</v>
      </c>
      <c r="J39" s="94">
        <v>0.3</v>
      </c>
      <c r="K39" s="94">
        <v>0.35</v>
      </c>
      <c r="L39" s="94">
        <v>0.46</v>
      </c>
      <c r="M39" s="94">
        <v>0.67</v>
      </c>
      <c r="N39" s="95">
        <f>N33/N37</f>
        <v>0.37183098591549296</v>
      </c>
    </row>
    <row r="40" spans="1:14" ht="13.5" thickBot="1" x14ac:dyDescent="0.25">
      <c r="A40" s="25" t="s">
        <v>59</v>
      </c>
      <c r="B40" s="86">
        <v>6</v>
      </c>
      <c r="C40" s="86">
        <v>14</v>
      </c>
      <c r="D40" s="86">
        <v>15</v>
      </c>
      <c r="E40" s="86">
        <v>29</v>
      </c>
      <c r="F40" s="86">
        <v>37</v>
      </c>
      <c r="G40" s="86">
        <v>27</v>
      </c>
      <c r="H40" s="86">
        <v>19</v>
      </c>
      <c r="I40" s="86">
        <v>15</v>
      </c>
      <c r="J40" s="86">
        <v>38</v>
      </c>
      <c r="K40" s="86">
        <v>24</v>
      </c>
      <c r="L40" s="86">
        <v>13</v>
      </c>
      <c r="M40" s="86">
        <v>0</v>
      </c>
      <c r="N40" s="87">
        <f>SUM(B40:M40)</f>
        <v>237</v>
      </c>
    </row>
    <row r="41" spans="1:14" ht="16.5" thickTop="1" thickBot="1" x14ac:dyDescent="0.25">
      <c r="A41" s="47" t="s">
        <v>92</v>
      </c>
    </row>
    <row r="42" spans="1:14" ht="13.5" thickTop="1" x14ac:dyDescent="0.2">
      <c r="A42" s="52" t="s">
        <v>79</v>
      </c>
      <c r="B42" s="98">
        <v>0.4</v>
      </c>
      <c r="C42" s="98">
        <v>0.6</v>
      </c>
      <c r="D42" s="98">
        <v>0.16</v>
      </c>
      <c r="E42" s="98">
        <v>0.37</v>
      </c>
      <c r="F42" s="98">
        <v>0.14000000000000001</v>
      </c>
      <c r="G42" s="98">
        <v>0.34</v>
      </c>
      <c r="H42" s="98">
        <v>0.06</v>
      </c>
      <c r="I42" s="98">
        <v>0.28999999999999998</v>
      </c>
      <c r="J42" s="98">
        <v>0.31</v>
      </c>
      <c r="K42" s="98">
        <v>0.18</v>
      </c>
      <c r="L42" s="98">
        <v>0.22</v>
      </c>
      <c r="M42" s="98">
        <v>0</v>
      </c>
      <c r="N42" s="99">
        <f>N6/N15</f>
        <v>0.22465966001269663</v>
      </c>
    </row>
    <row r="43" spans="1:14" x14ac:dyDescent="0.2">
      <c r="A43" s="103" t="s">
        <v>67</v>
      </c>
      <c r="B43" s="104">
        <v>137.84</v>
      </c>
      <c r="C43" s="104">
        <v>190.08</v>
      </c>
      <c r="D43" s="104">
        <v>63.92</v>
      </c>
      <c r="E43" s="104">
        <v>100</v>
      </c>
      <c r="F43" s="104">
        <v>49.11</v>
      </c>
      <c r="G43" s="104">
        <v>129.63</v>
      </c>
      <c r="H43" s="104">
        <v>22.4</v>
      </c>
      <c r="I43" s="104">
        <v>91</v>
      </c>
      <c r="J43" s="104">
        <v>106.12</v>
      </c>
      <c r="K43" s="104">
        <v>62.91</v>
      </c>
      <c r="L43" s="104">
        <v>73.959999999999994</v>
      </c>
      <c r="M43" s="104">
        <v>0</v>
      </c>
      <c r="N43" s="105">
        <f>N9/N18*100</f>
        <v>77.208687312896203</v>
      </c>
    </row>
    <row r="44" spans="1:14" x14ac:dyDescent="0.2">
      <c r="A44" s="48" t="s">
        <v>63</v>
      </c>
      <c r="B44" s="94">
        <v>0.5</v>
      </c>
      <c r="C44" s="94">
        <v>0.54</v>
      </c>
      <c r="D44" s="94">
        <v>0.23</v>
      </c>
      <c r="E44" s="94">
        <v>0.27</v>
      </c>
      <c r="F44" s="94">
        <v>0.22</v>
      </c>
      <c r="G44" s="94">
        <v>0.19</v>
      </c>
      <c r="H44" s="94">
        <v>0.12</v>
      </c>
      <c r="I44" s="94">
        <v>0.33</v>
      </c>
      <c r="J44" s="94">
        <v>0.35</v>
      </c>
      <c r="K44" s="94">
        <v>0.28000000000000003</v>
      </c>
      <c r="L44" s="94">
        <v>0.33</v>
      </c>
      <c r="M44" s="94">
        <v>0</v>
      </c>
      <c r="N44" s="95">
        <f>N10/N19</f>
        <v>0.24380245592616218</v>
      </c>
    </row>
    <row r="45" spans="1:14" x14ac:dyDescent="0.2">
      <c r="A45" s="34" t="s">
        <v>68</v>
      </c>
      <c r="B45" s="106">
        <v>80</v>
      </c>
      <c r="C45" s="106">
        <v>110</v>
      </c>
      <c r="D45" s="106">
        <v>69</v>
      </c>
      <c r="E45" s="106">
        <v>135</v>
      </c>
      <c r="F45" s="106">
        <v>62</v>
      </c>
      <c r="G45" s="106">
        <v>182</v>
      </c>
      <c r="H45" s="106">
        <v>50</v>
      </c>
      <c r="I45" s="106">
        <v>86</v>
      </c>
      <c r="J45" s="106">
        <v>86</v>
      </c>
      <c r="K45" s="106">
        <v>66</v>
      </c>
      <c r="L45" s="106">
        <v>66</v>
      </c>
      <c r="M45" s="106">
        <v>0</v>
      </c>
      <c r="N45" s="107">
        <f>N12/N21*100</f>
        <v>92.148234995933294</v>
      </c>
    </row>
    <row r="46" spans="1:14" x14ac:dyDescent="0.2">
      <c r="A46" s="48" t="s">
        <v>80</v>
      </c>
      <c r="B46" s="97">
        <v>0.33</v>
      </c>
      <c r="C46" s="97">
        <v>0.17</v>
      </c>
      <c r="D46" s="97">
        <v>0.16</v>
      </c>
      <c r="E46" s="97">
        <v>0.3</v>
      </c>
      <c r="F46" s="97">
        <v>0.38</v>
      </c>
      <c r="G46" s="97">
        <v>0.21</v>
      </c>
      <c r="H46" s="97">
        <v>0.16</v>
      </c>
      <c r="I46" s="97">
        <v>0.33</v>
      </c>
      <c r="J46" s="97">
        <v>0.38</v>
      </c>
      <c r="K46" s="97">
        <v>0.24</v>
      </c>
      <c r="L46" s="97">
        <v>0.18</v>
      </c>
      <c r="M46" s="97">
        <v>0</v>
      </c>
      <c r="N46" s="51">
        <f>N24/N33</f>
        <v>0.25757575757575757</v>
      </c>
    </row>
    <row r="47" spans="1:14" x14ac:dyDescent="0.2">
      <c r="A47" s="103" t="s">
        <v>69</v>
      </c>
      <c r="B47" s="108">
        <v>157.13999999999999</v>
      </c>
      <c r="C47" s="108">
        <v>83.33</v>
      </c>
      <c r="D47" s="108">
        <v>53.57</v>
      </c>
      <c r="E47" s="108">
        <v>118.75</v>
      </c>
      <c r="F47" s="108">
        <v>143.55000000000001</v>
      </c>
      <c r="G47" s="108">
        <v>77.88</v>
      </c>
      <c r="H47" s="108">
        <v>48.2</v>
      </c>
      <c r="I47" s="108">
        <v>133.33000000000001</v>
      </c>
      <c r="J47" s="108">
        <v>129.55000000000001</v>
      </c>
      <c r="K47" s="108">
        <v>88.67</v>
      </c>
      <c r="L47" s="108">
        <v>90.48</v>
      </c>
      <c r="M47" s="108">
        <v>0</v>
      </c>
      <c r="N47" s="109">
        <f>N27/N36*100</f>
        <v>98.308080808080803</v>
      </c>
    </row>
    <row r="48" spans="1:14" x14ac:dyDescent="0.2">
      <c r="A48" s="48" t="s">
        <v>64</v>
      </c>
      <c r="B48" s="94">
        <v>0.41</v>
      </c>
      <c r="C48" s="94">
        <v>0.24</v>
      </c>
      <c r="D48" s="94">
        <v>0.28000000000000003</v>
      </c>
      <c r="E48" s="94">
        <v>0.22</v>
      </c>
      <c r="F48" s="94">
        <v>0.34</v>
      </c>
      <c r="G48" s="94">
        <v>0.18</v>
      </c>
      <c r="H48" s="94">
        <v>0.18</v>
      </c>
      <c r="I48" s="94">
        <v>0.35</v>
      </c>
      <c r="J48" s="94">
        <v>0.28000000000000003</v>
      </c>
      <c r="K48" s="94">
        <v>0.27</v>
      </c>
      <c r="L48" s="94">
        <v>0.27</v>
      </c>
      <c r="M48" s="94">
        <v>0</v>
      </c>
      <c r="N48" s="95">
        <f>N28/N37</f>
        <v>0.25915492957746478</v>
      </c>
    </row>
    <row r="49" spans="1:14" ht="13.5" thickBot="1" x14ac:dyDescent="0.25">
      <c r="A49" s="25" t="s">
        <v>70</v>
      </c>
      <c r="B49" s="110">
        <v>78</v>
      </c>
      <c r="C49" s="110">
        <v>72</v>
      </c>
      <c r="D49" s="110">
        <v>56</v>
      </c>
      <c r="E49" s="110">
        <v>132</v>
      </c>
      <c r="F49" s="110">
        <v>112</v>
      </c>
      <c r="G49" s="110">
        <v>111</v>
      </c>
      <c r="H49" s="110">
        <v>93</v>
      </c>
      <c r="I49" s="110">
        <v>94</v>
      </c>
      <c r="J49" s="110">
        <v>133</v>
      </c>
      <c r="K49" s="110">
        <v>91</v>
      </c>
      <c r="L49" s="110">
        <v>67</v>
      </c>
      <c r="M49" s="110">
        <v>0</v>
      </c>
      <c r="N49" s="111">
        <f>N30/N39*100</f>
        <v>99.390645586297751</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75" sqref="A75"/>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2018</v>
      </c>
      <c r="G4" s="36"/>
      <c r="H4" s="35"/>
      <c r="I4" s="35"/>
      <c r="J4" s="35"/>
    </row>
    <row r="5" spans="1:14" ht="15.75" thickBot="1" x14ac:dyDescent="0.25">
      <c r="A5" s="58" t="s">
        <v>99</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8643</v>
      </c>
      <c r="C6" s="56">
        <v>598</v>
      </c>
      <c r="D6" s="56">
        <v>7030</v>
      </c>
      <c r="E6" s="56">
        <v>15855</v>
      </c>
      <c r="F6" s="56">
        <v>27920</v>
      </c>
      <c r="G6" s="56">
        <v>11200</v>
      </c>
      <c r="H6" s="56">
        <v>35529</v>
      </c>
      <c r="I6" s="56">
        <v>31869</v>
      </c>
      <c r="J6" s="56">
        <v>10292</v>
      </c>
      <c r="K6" s="56">
        <v>15658</v>
      </c>
      <c r="L6" s="56">
        <v>8012</v>
      </c>
      <c r="M6" s="56">
        <v>0</v>
      </c>
      <c r="N6" s="57">
        <f>SUM(B6:M6)</f>
        <v>172606</v>
      </c>
    </row>
    <row r="7" spans="1:14" x14ac:dyDescent="0.2">
      <c r="A7" s="34" t="s">
        <v>4</v>
      </c>
      <c r="B7" s="44">
        <v>5270</v>
      </c>
      <c r="C7" s="44">
        <v>4659</v>
      </c>
      <c r="D7" s="44">
        <v>7031</v>
      </c>
      <c r="E7" s="44">
        <v>18070</v>
      </c>
      <c r="F7" s="44">
        <v>19730</v>
      </c>
      <c r="G7" s="44">
        <v>20523</v>
      </c>
      <c r="H7" s="44">
        <v>18270</v>
      </c>
      <c r="I7" s="44">
        <v>13084</v>
      </c>
      <c r="J7" s="44">
        <v>11117</v>
      </c>
      <c r="K7" s="44">
        <v>14930</v>
      </c>
      <c r="L7" s="44">
        <v>6610</v>
      </c>
      <c r="M7" s="44">
        <v>814</v>
      </c>
      <c r="N7" s="45">
        <f>SUM(B7:M7)</f>
        <v>140108</v>
      </c>
    </row>
    <row r="8" spans="1:14" x14ac:dyDescent="0.2">
      <c r="A8" s="48" t="s">
        <v>55</v>
      </c>
      <c r="B8" s="60">
        <v>9122</v>
      </c>
      <c r="C8" s="60">
        <v>8179</v>
      </c>
      <c r="D8" s="60">
        <v>12695</v>
      </c>
      <c r="E8" s="60">
        <v>33202</v>
      </c>
      <c r="F8" s="60">
        <v>37146</v>
      </c>
      <c r="G8" s="60">
        <v>39725</v>
      </c>
      <c r="H8" s="60">
        <v>36636</v>
      </c>
      <c r="I8" s="60">
        <v>27647</v>
      </c>
      <c r="J8" s="60">
        <v>24355</v>
      </c>
      <c r="K8" s="60">
        <v>33797</v>
      </c>
      <c r="L8" s="60">
        <v>15561</v>
      </c>
      <c r="M8" s="60">
        <v>1935</v>
      </c>
      <c r="N8" s="59">
        <f>SUM(B8:M8)</f>
        <v>280000</v>
      </c>
    </row>
    <row r="9" spans="1:14" x14ac:dyDescent="0.2">
      <c r="A9" s="34" t="s">
        <v>5</v>
      </c>
      <c r="B9" s="88">
        <v>1.64</v>
      </c>
      <c r="C9" s="88">
        <v>0.13</v>
      </c>
      <c r="D9" s="88">
        <v>1</v>
      </c>
      <c r="E9" s="88">
        <v>0.88</v>
      </c>
      <c r="F9" s="88">
        <v>1.42</v>
      </c>
      <c r="G9" s="88">
        <v>0.55000000000000004</v>
      </c>
      <c r="H9" s="88">
        <v>1.94</v>
      </c>
      <c r="I9" s="88">
        <v>2.44</v>
      </c>
      <c r="J9" s="88">
        <v>0.93</v>
      </c>
      <c r="K9" s="88">
        <v>1.05</v>
      </c>
      <c r="L9" s="88">
        <v>1.21</v>
      </c>
      <c r="M9" s="88">
        <v>0</v>
      </c>
      <c r="N9" s="89">
        <f>N6/N7</f>
        <v>1.2319496388500299</v>
      </c>
    </row>
    <row r="10" spans="1:14" x14ac:dyDescent="0.2">
      <c r="A10" s="48" t="s">
        <v>6</v>
      </c>
      <c r="B10" s="90">
        <v>8643</v>
      </c>
      <c r="C10" s="90">
        <v>11698</v>
      </c>
      <c r="D10" s="90">
        <v>7030</v>
      </c>
      <c r="E10" s="90">
        <v>62525</v>
      </c>
      <c r="F10" s="90">
        <v>43610</v>
      </c>
      <c r="G10" s="90">
        <v>42590</v>
      </c>
      <c r="H10" s="90">
        <v>109675</v>
      </c>
      <c r="I10" s="90">
        <v>49039</v>
      </c>
      <c r="J10" s="90">
        <v>25444</v>
      </c>
      <c r="K10" s="90">
        <v>82682</v>
      </c>
      <c r="L10" s="90">
        <v>31432</v>
      </c>
      <c r="M10" s="90">
        <v>0</v>
      </c>
      <c r="N10" s="91">
        <f>SUM(B10:M10)</f>
        <v>474368</v>
      </c>
    </row>
    <row r="11" spans="1:14" x14ac:dyDescent="0.2">
      <c r="A11" s="34" t="s">
        <v>7</v>
      </c>
      <c r="B11" s="92">
        <v>0</v>
      </c>
      <c r="C11" s="92">
        <v>11100</v>
      </c>
      <c r="D11" s="92">
        <v>0</v>
      </c>
      <c r="E11" s="92">
        <v>46670</v>
      </c>
      <c r="F11" s="92">
        <v>15690</v>
      </c>
      <c r="G11" s="92">
        <v>31390</v>
      </c>
      <c r="H11" s="92">
        <v>74146</v>
      </c>
      <c r="I11" s="92">
        <v>17170</v>
      </c>
      <c r="J11" s="92">
        <v>15152</v>
      </c>
      <c r="K11" s="92">
        <v>67024</v>
      </c>
      <c r="L11" s="92">
        <v>23420</v>
      </c>
      <c r="M11" s="92">
        <v>0</v>
      </c>
      <c r="N11" s="93">
        <f>SUM(B11:M11)</f>
        <v>301762</v>
      </c>
    </row>
    <row r="12" spans="1:14" x14ac:dyDescent="0.2">
      <c r="A12" s="48" t="s">
        <v>8</v>
      </c>
      <c r="B12" s="94">
        <v>1</v>
      </c>
      <c r="C12" s="94">
        <v>0.05</v>
      </c>
      <c r="D12" s="94">
        <v>1</v>
      </c>
      <c r="E12" s="94">
        <v>0.25</v>
      </c>
      <c r="F12" s="94">
        <v>0.64</v>
      </c>
      <c r="G12" s="94">
        <v>0.26</v>
      </c>
      <c r="H12" s="94">
        <v>0.32</v>
      </c>
      <c r="I12" s="94">
        <v>0.65</v>
      </c>
      <c r="J12" s="94">
        <v>0.4</v>
      </c>
      <c r="K12" s="94">
        <v>0.19</v>
      </c>
      <c r="L12" s="94">
        <v>0.25</v>
      </c>
      <c r="M12" s="94">
        <v>0</v>
      </c>
      <c r="N12" s="95">
        <f>N6/N10</f>
        <v>0.36386518483540203</v>
      </c>
    </row>
    <row r="13" spans="1:14" ht="13.5" thickBot="1" x14ac:dyDescent="0.25">
      <c r="A13" s="25" t="s">
        <v>9</v>
      </c>
      <c r="B13" s="86">
        <v>0</v>
      </c>
      <c r="C13" s="86">
        <v>6158</v>
      </c>
      <c r="D13" s="86">
        <v>0</v>
      </c>
      <c r="E13" s="86">
        <v>12344</v>
      </c>
      <c r="F13" s="86">
        <v>8220</v>
      </c>
      <c r="G13" s="86">
        <v>3736</v>
      </c>
      <c r="H13" s="86">
        <v>0</v>
      </c>
      <c r="I13" s="86">
        <v>6530</v>
      </c>
      <c r="J13" s="86">
        <v>8680</v>
      </c>
      <c r="K13" s="86">
        <v>19179</v>
      </c>
      <c r="L13" s="86">
        <v>0</v>
      </c>
      <c r="M13" s="86">
        <v>0</v>
      </c>
      <c r="N13" s="87">
        <f>SUM(B13:M13)</f>
        <v>64847</v>
      </c>
    </row>
    <row r="14" spans="1:14" ht="16.5" thickTop="1" thickBot="1" x14ac:dyDescent="0.25">
      <c r="A14" s="47" t="s">
        <v>89</v>
      </c>
    </row>
    <row r="15" spans="1:14" ht="13.5" thickTop="1" x14ac:dyDescent="0.2">
      <c r="A15" s="52" t="s">
        <v>3</v>
      </c>
      <c r="B15" s="56">
        <v>12353</v>
      </c>
      <c r="C15" s="56">
        <v>993</v>
      </c>
      <c r="D15" s="56">
        <v>11465</v>
      </c>
      <c r="E15" s="56">
        <v>47416</v>
      </c>
      <c r="F15" s="56">
        <v>40881</v>
      </c>
      <c r="G15" s="56">
        <v>134024</v>
      </c>
      <c r="H15" s="56">
        <v>62536</v>
      </c>
      <c r="I15" s="56">
        <v>42924</v>
      </c>
      <c r="J15" s="56">
        <v>32677</v>
      </c>
      <c r="K15" s="56">
        <v>53796</v>
      </c>
      <c r="L15" s="56">
        <v>41416</v>
      </c>
      <c r="M15" s="56">
        <v>580</v>
      </c>
      <c r="N15" s="57">
        <f>SUM(B15:M15)</f>
        <v>481061</v>
      </c>
    </row>
    <row r="16" spans="1:14" x14ac:dyDescent="0.2">
      <c r="A16" s="34" t="s">
        <v>4</v>
      </c>
      <c r="B16" s="44">
        <v>18507</v>
      </c>
      <c r="C16" s="44">
        <v>14961</v>
      </c>
      <c r="D16" s="44">
        <v>29761</v>
      </c>
      <c r="E16" s="44">
        <v>50622</v>
      </c>
      <c r="F16" s="44">
        <v>69185</v>
      </c>
      <c r="G16" s="44">
        <v>80521</v>
      </c>
      <c r="H16" s="44">
        <v>70320</v>
      </c>
      <c r="I16" s="44">
        <v>44370</v>
      </c>
      <c r="J16" s="44">
        <v>40470</v>
      </c>
      <c r="K16" s="44">
        <v>53853</v>
      </c>
      <c r="L16" s="44">
        <v>24903</v>
      </c>
      <c r="M16" s="44">
        <v>5307</v>
      </c>
      <c r="N16" s="45">
        <f>SUM(B16:M16)</f>
        <v>502780</v>
      </c>
    </row>
    <row r="17" spans="1:14" x14ac:dyDescent="0.2">
      <c r="A17" s="48" t="s">
        <v>55</v>
      </c>
      <c r="B17" s="60">
        <v>36333</v>
      </c>
      <c r="C17" s="60">
        <v>29862</v>
      </c>
      <c r="D17" s="60">
        <v>61217</v>
      </c>
      <c r="E17" s="60">
        <v>104128</v>
      </c>
      <c r="F17" s="60">
        <v>147833</v>
      </c>
      <c r="G17" s="60">
        <v>175407</v>
      </c>
      <c r="H17" s="60">
        <v>156682</v>
      </c>
      <c r="I17" s="60">
        <v>101377</v>
      </c>
      <c r="J17" s="60">
        <v>94960</v>
      </c>
      <c r="K17" s="60">
        <v>130405</v>
      </c>
      <c r="L17" s="60">
        <v>61680</v>
      </c>
      <c r="M17" s="60">
        <v>13569</v>
      </c>
      <c r="N17" s="59">
        <f>SUM(B17:M17)</f>
        <v>1113453</v>
      </c>
    </row>
    <row r="18" spans="1:14" x14ac:dyDescent="0.2">
      <c r="A18" s="34" t="s">
        <v>5</v>
      </c>
      <c r="B18" s="88">
        <v>0.67</v>
      </c>
      <c r="C18" s="88">
        <v>7.0000000000000007E-2</v>
      </c>
      <c r="D18" s="88">
        <v>0.39</v>
      </c>
      <c r="E18" s="88">
        <v>0.94</v>
      </c>
      <c r="F18" s="88">
        <v>0.59</v>
      </c>
      <c r="G18" s="88">
        <v>1.66</v>
      </c>
      <c r="H18" s="88">
        <v>0.89</v>
      </c>
      <c r="I18" s="88">
        <v>0.97</v>
      </c>
      <c r="J18" s="88">
        <v>0.81</v>
      </c>
      <c r="K18" s="88">
        <v>1</v>
      </c>
      <c r="L18" s="88">
        <v>1.66</v>
      </c>
      <c r="M18" s="88">
        <v>0.11</v>
      </c>
      <c r="N18" s="89">
        <f>N15/N16</f>
        <v>0.95680217987986793</v>
      </c>
    </row>
    <row r="19" spans="1:14" x14ac:dyDescent="0.2">
      <c r="A19" s="48" t="s">
        <v>6</v>
      </c>
      <c r="B19" s="90">
        <v>14453</v>
      </c>
      <c r="C19" s="90">
        <v>15282</v>
      </c>
      <c r="D19" s="90">
        <v>52978</v>
      </c>
      <c r="E19" s="90">
        <v>223642</v>
      </c>
      <c r="F19" s="90">
        <v>140105</v>
      </c>
      <c r="G19" s="90">
        <v>314410</v>
      </c>
      <c r="H19" s="90">
        <v>488239</v>
      </c>
      <c r="I19" s="90">
        <v>121945</v>
      </c>
      <c r="J19" s="90">
        <v>155911</v>
      </c>
      <c r="K19" s="90">
        <v>240890</v>
      </c>
      <c r="L19" s="90">
        <v>127392</v>
      </c>
      <c r="M19" s="90">
        <v>580</v>
      </c>
      <c r="N19" s="91">
        <f>SUM(B19:M19)</f>
        <v>1895827</v>
      </c>
    </row>
    <row r="20" spans="1:14" x14ac:dyDescent="0.2">
      <c r="A20" s="34" t="s">
        <v>7</v>
      </c>
      <c r="B20" s="92">
        <v>2100</v>
      </c>
      <c r="C20" s="92">
        <v>14289</v>
      </c>
      <c r="D20" s="92">
        <v>41513</v>
      </c>
      <c r="E20" s="92">
        <v>176226</v>
      </c>
      <c r="F20" s="92">
        <v>99224</v>
      </c>
      <c r="G20" s="92">
        <v>180386</v>
      </c>
      <c r="H20" s="92">
        <v>425703</v>
      </c>
      <c r="I20" s="92">
        <v>79021</v>
      </c>
      <c r="J20" s="92">
        <v>123234</v>
      </c>
      <c r="K20" s="92">
        <v>187094</v>
      </c>
      <c r="L20" s="92">
        <v>85976</v>
      </c>
      <c r="M20" s="92">
        <v>0</v>
      </c>
      <c r="N20" s="93">
        <f>SUM(B20:M20)</f>
        <v>1414766</v>
      </c>
    </row>
    <row r="21" spans="1:14" x14ac:dyDescent="0.2">
      <c r="A21" s="48" t="s">
        <v>8</v>
      </c>
      <c r="B21" s="94">
        <v>0.85</v>
      </c>
      <c r="C21" s="94">
        <v>0.06</v>
      </c>
      <c r="D21" s="94">
        <v>0.22</v>
      </c>
      <c r="E21" s="94">
        <v>0.21</v>
      </c>
      <c r="F21" s="94">
        <v>0.28999999999999998</v>
      </c>
      <c r="G21" s="94">
        <v>0.43</v>
      </c>
      <c r="H21" s="94">
        <v>0.13</v>
      </c>
      <c r="I21" s="94">
        <v>0.35</v>
      </c>
      <c r="J21" s="94">
        <v>0.21</v>
      </c>
      <c r="K21" s="94">
        <v>0.22</v>
      </c>
      <c r="L21" s="94">
        <v>0.33</v>
      </c>
      <c r="M21" s="94">
        <v>1</v>
      </c>
      <c r="N21" s="95">
        <f>N15/N19</f>
        <v>0.25374730922178024</v>
      </c>
    </row>
    <row r="22" spans="1:14" ht="13.5" thickBot="1" x14ac:dyDescent="0.25">
      <c r="A22" s="25" t="s">
        <v>9</v>
      </c>
      <c r="B22" s="86">
        <v>5388</v>
      </c>
      <c r="C22" s="86">
        <v>10546</v>
      </c>
      <c r="D22" s="86">
        <v>10458</v>
      </c>
      <c r="E22" s="86">
        <v>21629</v>
      </c>
      <c r="F22" s="86">
        <v>36912</v>
      </c>
      <c r="G22" s="86">
        <v>19108</v>
      </c>
      <c r="H22" s="86">
        <v>17250</v>
      </c>
      <c r="I22" s="86">
        <v>6530</v>
      </c>
      <c r="J22" s="86">
        <v>25134</v>
      </c>
      <c r="K22" s="86">
        <v>39374</v>
      </c>
      <c r="L22" s="86">
        <v>2220</v>
      </c>
      <c r="M22" s="86">
        <v>1947</v>
      </c>
      <c r="N22" s="87">
        <f>SUM(B22:M22)</f>
        <v>196496</v>
      </c>
    </row>
    <row r="23" spans="1:14" ht="16.5" thickTop="1" thickBot="1" x14ac:dyDescent="0.25">
      <c r="A23" s="47" t="s">
        <v>100</v>
      </c>
      <c r="B23" s="30"/>
      <c r="C23" s="30"/>
      <c r="D23" s="30"/>
      <c r="E23" s="30"/>
      <c r="F23" s="46"/>
      <c r="G23" s="46"/>
    </row>
    <row r="24" spans="1:14" ht="13.5" thickTop="1" x14ac:dyDescent="0.2">
      <c r="A24" s="52" t="s">
        <v>56</v>
      </c>
      <c r="B24" s="56">
        <v>1</v>
      </c>
      <c r="C24" s="56">
        <v>1</v>
      </c>
      <c r="D24" s="56">
        <v>1</v>
      </c>
      <c r="E24" s="56">
        <v>1</v>
      </c>
      <c r="F24" s="56">
        <v>8</v>
      </c>
      <c r="G24" s="56">
        <v>7</v>
      </c>
      <c r="H24" s="56">
        <v>6</v>
      </c>
      <c r="I24" s="56">
        <v>3</v>
      </c>
      <c r="J24" s="56">
        <v>4</v>
      </c>
      <c r="K24" s="56">
        <v>3</v>
      </c>
      <c r="L24" s="56">
        <v>2</v>
      </c>
      <c r="M24" s="56">
        <v>0</v>
      </c>
      <c r="N24" s="57">
        <f>SUM(B24:M24)</f>
        <v>37</v>
      </c>
    </row>
    <row r="25" spans="1:14" x14ac:dyDescent="0.2">
      <c r="A25" s="34" t="s">
        <v>4</v>
      </c>
      <c r="B25" s="44">
        <v>1</v>
      </c>
      <c r="C25" s="44">
        <v>2</v>
      </c>
      <c r="D25" s="44">
        <v>2</v>
      </c>
      <c r="E25" s="44">
        <v>3</v>
      </c>
      <c r="F25" s="44">
        <v>4</v>
      </c>
      <c r="G25" s="44">
        <v>4</v>
      </c>
      <c r="H25" s="44">
        <v>3</v>
      </c>
      <c r="I25" s="44">
        <v>2</v>
      </c>
      <c r="J25" s="44">
        <v>3</v>
      </c>
      <c r="K25" s="44">
        <v>3</v>
      </c>
      <c r="L25" s="44">
        <v>2</v>
      </c>
      <c r="M25" s="44">
        <v>0</v>
      </c>
      <c r="N25" s="45">
        <f>SUM(B25:M25)</f>
        <v>29</v>
      </c>
    </row>
    <row r="26" spans="1:14" x14ac:dyDescent="0.2">
      <c r="A26" s="48" t="s">
        <v>55</v>
      </c>
      <c r="B26" s="60">
        <v>8</v>
      </c>
      <c r="C26" s="60">
        <v>9</v>
      </c>
      <c r="D26" s="60">
        <v>14</v>
      </c>
      <c r="E26" s="60">
        <v>21</v>
      </c>
      <c r="F26" s="60">
        <v>30</v>
      </c>
      <c r="G26" s="60">
        <v>30</v>
      </c>
      <c r="H26" s="60">
        <v>22</v>
      </c>
      <c r="I26" s="60">
        <v>14</v>
      </c>
      <c r="J26" s="60">
        <v>30</v>
      </c>
      <c r="K26" s="60">
        <v>30</v>
      </c>
      <c r="L26" s="60">
        <v>15</v>
      </c>
      <c r="M26" s="60">
        <v>4</v>
      </c>
      <c r="N26" s="59">
        <f>SUM(B26:M26)</f>
        <v>227</v>
      </c>
    </row>
    <row r="27" spans="1:14" x14ac:dyDescent="0.2">
      <c r="A27" s="34" t="s">
        <v>5</v>
      </c>
      <c r="B27" s="88">
        <v>1</v>
      </c>
      <c r="C27" s="88">
        <v>0.5</v>
      </c>
      <c r="D27" s="88">
        <v>0.5</v>
      </c>
      <c r="E27" s="88">
        <v>0.33</v>
      </c>
      <c r="F27" s="88">
        <v>2</v>
      </c>
      <c r="G27" s="88">
        <v>1.75</v>
      </c>
      <c r="H27" s="88">
        <v>2</v>
      </c>
      <c r="I27" s="88">
        <v>1.5</v>
      </c>
      <c r="J27" s="88">
        <v>1.33</v>
      </c>
      <c r="K27" s="88">
        <v>1</v>
      </c>
      <c r="L27" s="88">
        <v>1</v>
      </c>
      <c r="M27" s="88">
        <v>0</v>
      </c>
      <c r="N27" s="89">
        <f>IF(N25=0,N24/1,N24/N25)</f>
        <v>1.2758620689655173</v>
      </c>
    </row>
    <row r="28" spans="1:14" x14ac:dyDescent="0.2">
      <c r="A28" s="48" t="s">
        <v>57</v>
      </c>
      <c r="B28" s="90">
        <v>1</v>
      </c>
      <c r="C28" s="90">
        <v>4</v>
      </c>
      <c r="D28" s="90">
        <v>1</v>
      </c>
      <c r="E28" s="90">
        <v>7</v>
      </c>
      <c r="F28" s="90">
        <v>14</v>
      </c>
      <c r="G28" s="90">
        <v>12</v>
      </c>
      <c r="H28" s="90">
        <v>18</v>
      </c>
      <c r="I28" s="90">
        <v>5</v>
      </c>
      <c r="J28" s="90">
        <v>9</v>
      </c>
      <c r="K28" s="90">
        <v>10</v>
      </c>
      <c r="L28" s="90">
        <v>5</v>
      </c>
      <c r="M28" s="90">
        <v>0</v>
      </c>
      <c r="N28" s="91">
        <f>SUM(B28:M28)</f>
        <v>86</v>
      </c>
    </row>
    <row r="29" spans="1:14" x14ac:dyDescent="0.2">
      <c r="A29" s="34" t="s">
        <v>58</v>
      </c>
      <c r="B29" s="92">
        <v>0</v>
      </c>
      <c r="C29" s="92">
        <v>3</v>
      </c>
      <c r="D29" s="92">
        <v>0</v>
      </c>
      <c r="E29" s="92">
        <v>6</v>
      </c>
      <c r="F29" s="92">
        <v>6</v>
      </c>
      <c r="G29" s="92">
        <v>5</v>
      </c>
      <c r="H29" s="92">
        <v>12</v>
      </c>
      <c r="I29" s="92">
        <v>2</v>
      </c>
      <c r="J29" s="92">
        <v>5</v>
      </c>
      <c r="K29" s="92">
        <v>7</v>
      </c>
      <c r="L29" s="92">
        <v>3</v>
      </c>
      <c r="M29" s="92">
        <v>0</v>
      </c>
      <c r="N29" s="93">
        <f>SUM(B29:M29)</f>
        <v>49</v>
      </c>
    </row>
    <row r="30" spans="1:14" x14ac:dyDescent="0.2">
      <c r="A30" s="48" t="s">
        <v>8</v>
      </c>
      <c r="B30" s="94">
        <v>1</v>
      </c>
      <c r="C30" s="94">
        <v>0.25</v>
      </c>
      <c r="D30" s="94">
        <v>1</v>
      </c>
      <c r="E30" s="94">
        <v>0.14000000000000001</v>
      </c>
      <c r="F30" s="94">
        <v>0.56999999999999995</v>
      </c>
      <c r="G30" s="94">
        <v>0.57999999999999996</v>
      </c>
      <c r="H30" s="94">
        <v>0.33</v>
      </c>
      <c r="I30" s="94">
        <v>0.6</v>
      </c>
      <c r="J30" s="94">
        <v>0.44</v>
      </c>
      <c r="K30" s="94">
        <v>0.3</v>
      </c>
      <c r="L30" s="94">
        <v>0.4</v>
      </c>
      <c r="M30" s="94">
        <v>0</v>
      </c>
      <c r="N30" s="95">
        <f>N24/N28</f>
        <v>0.43023255813953487</v>
      </c>
    </row>
    <row r="31" spans="1:14" ht="13.5" thickBot="1" x14ac:dyDescent="0.25">
      <c r="A31" s="25" t="s">
        <v>59</v>
      </c>
      <c r="B31" s="86">
        <v>0</v>
      </c>
      <c r="C31" s="86">
        <v>1</v>
      </c>
      <c r="D31" s="86">
        <v>0</v>
      </c>
      <c r="E31" s="86">
        <v>6</v>
      </c>
      <c r="F31" s="86">
        <v>4</v>
      </c>
      <c r="G31" s="86">
        <v>2</v>
      </c>
      <c r="H31" s="86">
        <v>0</v>
      </c>
      <c r="I31" s="86">
        <v>2</v>
      </c>
      <c r="J31" s="86">
        <v>5</v>
      </c>
      <c r="K31" s="86">
        <v>8</v>
      </c>
      <c r="L31" s="86">
        <v>0</v>
      </c>
      <c r="M31" s="86">
        <v>0</v>
      </c>
      <c r="N31" s="87">
        <f>SUM(B31:M31)</f>
        <v>28</v>
      </c>
    </row>
    <row r="32" spans="1:14" ht="16.5" thickTop="1" thickBot="1" x14ac:dyDescent="0.25">
      <c r="A32" s="47" t="s">
        <v>91</v>
      </c>
    </row>
    <row r="33" spans="1:14" ht="13.5" thickTop="1" x14ac:dyDescent="0.2">
      <c r="A33" s="52" t="s">
        <v>56</v>
      </c>
      <c r="B33" s="56">
        <v>2</v>
      </c>
      <c r="C33" s="56">
        <v>2</v>
      </c>
      <c r="D33" s="56">
        <v>5</v>
      </c>
      <c r="E33" s="56">
        <v>9</v>
      </c>
      <c r="F33" s="56">
        <v>16</v>
      </c>
      <c r="G33" s="56">
        <v>20</v>
      </c>
      <c r="H33" s="56">
        <v>13</v>
      </c>
      <c r="I33" s="56">
        <v>7</v>
      </c>
      <c r="J33" s="56">
        <v>15</v>
      </c>
      <c r="K33" s="56">
        <v>14</v>
      </c>
      <c r="L33" s="56">
        <v>9</v>
      </c>
      <c r="M33" s="56">
        <v>1</v>
      </c>
      <c r="N33" s="57">
        <f>SUM(B33:M33)</f>
        <v>113</v>
      </c>
    </row>
    <row r="34" spans="1:14" x14ac:dyDescent="0.2">
      <c r="A34" s="34" t="s">
        <v>4</v>
      </c>
      <c r="B34" s="44">
        <v>7</v>
      </c>
      <c r="C34" s="44">
        <v>8</v>
      </c>
      <c r="D34" s="44">
        <v>9</v>
      </c>
      <c r="E34" s="44">
        <v>13</v>
      </c>
      <c r="F34" s="44">
        <v>17</v>
      </c>
      <c r="G34" s="44">
        <v>15</v>
      </c>
      <c r="H34" s="44">
        <v>10</v>
      </c>
      <c r="I34" s="44">
        <v>7</v>
      </c>
      <c r="J34" s="44">
        <v>12</v>
      </c>
      <c r="K34" s="44">
        <v>12</v>
      </c>
      <c r="L34" s="44">
        <v>9</v>
      </c>
      <c r="M34" s="44">
        <v>1</v>
      </c>
      <c r="N34" s="45">
        <f>SUM(B34:M34)</f>
        <v>120</v>
      </c>
    </row>
    <row r="35" spans="1:14" x14ac:dyDescent="0.2">
      <c r="A35" s="48" t="s">
        <v>55</v>
      </c>
      <c r="B35" s="60">
        <v>56</v>
      </c>
      <c r="C35" s="60">
        <v>65</v>
      </c>
      <c r="D35" s="60">
        <v>74</v>
      </c>
      <c r="E35" s="60">
        <v>114</v>
      </c>
      <c r="F35" s="60">
        <v>159</v>
      </c>
      <c r="G35" s="60">
        <v>152</v>
      </c>
      <c r="H35" s="60">
        <v>95</v>
      </c>
      <c r="I35" s="60">
        <v>68</v>
      </c>
      <c r="J35" s="60">
        <v>139</v>
      </c>
      <c r="K35" s="60">
        <v>147</v>
      </c>
      <c r="L35" s="60">
        <v>110</v>
      </c>
      <c r="M35" s="60">
        <v>28</v>
      </c>
      <c r="N35" s="59">
        <f>SUM(B35:M35)</f>
        <v>1207</v>
      </c>
    </row>
    <row r="36" spans="1:14" x14ac:dyDescent="0.2">
      <c r="A36" s="34" t="s">
        <v>5</v>
      </c>
      <c r="B36" s="88">
        <v>0.28999999999999998</v>
      </c>
      <c r="C36" s="88">
        <v>0.25</v>
      </c>
      <c r="D36" s="88">
        <v>0.56000000000000005</v>
      </c>
      <c r="E36" s="88">
        <v>0.69</v>
      </c>
      <c r="F36" s="88">
        <v>0.94</v>
      </c>
      <c r="G36" s="88">
        <v>1.33</v>
      </c>
      <c r="H36" s="88">
        <v>1.3</v>
      </c>
      <c r="I36" s="88">
        <v>1</v>
      </c>
      <c r="J36" s="88">
        <v>1.25</v>
      </c>
      <c r="K36" s="88">
        <v>1.17</v>
      </c>
      <c r="L36" s="88">
        <v>1</v>
      </c>
      <c r="M36" s="88">
        <v>1</v>
      </c>
      <c r="N36" s="89">
        <f>IF(N34=0,N33/1,N33/N34)</f>
        <v>0.94166666666666665</v>
      </c>
    </row>
    <row r="37" spans="1:14" x14ac:dyDescent="0.2">
      <c r="A37" s="48" t="s">
        <v>57</v>
      </c>
      <c r="B37" s="90">
        <v>3</v>
      </c>
      <c r="C37" s="90">
        <v>8</v>
      </c>
      <c r="D37" s="90">
        <v>15</v>
      </c>
      <c r="E37" s="90">
        <v>35</v>
      </c>
      <c r="F37" s="90">
        <v>43</v>
      </c>
      <c r="G37" s="90">
        <v>48</v>
      </c>
      <c r="H37" s="90">
        <v>55</v>
      </c>
      <c r="I37" s="90">
        <v>21</v>
      </c>
      <c r="J37" s="90">
        <v>44</v>
      </c>
      <c r="K37" s="90">
        <v>42</v>
      </c>
      <c r="L37" s="90">
        <v>25</v>
      </c>
      <c r="M37" s="90">
        <v>2</v>
      </c>
      <c r="N37" s="91">
        <f>SUM(B37:M37)</f>
        <v>341</v>
      </c>
    </row>
    <row r="38" spans="1:14" x14ac:dyDescent="0.2">
      <c r="A38" s="34" t="s">
        <v>58</v>
      </c>
      <c r="B38" s="92">
        <v>1</v>
      </c>
      <c r="C38" s="92">
        <v>6</v>
      </c>
      <c r="D38" s="92">
        <v>10</v>
      </c>
      <c r="E38" s="92">
        <v>26</v>
      </c>
      <c r="F38" s="92">
        <v>27</v>
      </c>
      <c r="G38" s="92">
        <v>28</v>
      </c>
      <c r="H38" s="92">
        <v>42</v>
      </c>
      <c r="I38" s="92">
        <v>14</v>
      </c>
      <c r="J38" s="92">
        <v>29</v>
      </c>
      <c r="K38" s="92">
        <v>28</v>
      </c>
      <c r="L38" s="92">
        <v>16</v>
      </c>
      <c r="M38" s="92">
        <v>1</v>
      </c>
      <c r="N38" s="93">
        <f>SUM(B38:M38)</f>
        <v>228</v>
      </c>
    </row>
    <row r="39" spans="1:14" x14ac:dyDescent="0.2">
      <c r="A39" s="48" t="s">
        <v>8</v>
      </c>
      <c r="B39" s="94">
        <v>0.67</v>
      </c>
      <c r="C39" s="94">
        <v>0.25</v>
      </c>
      <c r="D39" s="94">
        <v>0.33</v>
      </c>
      <c r="E39" s="94">
        <v>0.26</v>
      </c>
      <c r="F39" s="94">
        <v>0.37</v>
      </c>
      <c r="G39" s="94">
        <v>0.42</v>
      </c>
      <c r="H39" s="94">
        <v>0.24</v>
      </c>
      <c r="I39" s="94">
        <v>0.33</v>
      </c>
      <c r="J39" s="94">
        <v>0.34</v>
      </c>
      <c r="K39" s="94">
        <v>0.33</v>
      </c>
      <c r="L39" s="94">
        <v>0.36</v>
      </c>
      <c r="M39" s="94">
        <v>0.5</v>
      </c>
      <c r="N39" s="95">
        <f>N33/N37</f>
        <v>0.33137829912023459</v>
      </c>
    </row>
    <row r="40" spans="1:14" ht="13.5" thickBot="1" x14ac:dyDescent="0.25">
      <c r="A40" s="25" t="s">
        <v>59</v>
      </c>
      <c r="B40" s="86">
        <v>1</v>
      </c>
      <c r="C40" s="86">
        <v>8</v>
      </c>
      <c r="D40" s="86">
        <v>8</v>
      </c>
      <c r="E40" s="86">
        <v>14</v>
      </c>
      <c r="F40" s="86">
        <v>15</v>
      </c>
      <c r="G40" s="86">
        <v>10</v>
      </c>
      <c r="H40" s="86">
        <v>8</v>
      </c>
      <c r="I40" s="86">
        <v>2</v>
      </c>
      <c r="J40" s="86">
        <v>14</v>
      </c>
      <c r="K40" s="86">
        <v>18</v>
      </c>
      <c r="L40" s="86">
        <v>2</v>
      </c>
      <c r="M40" s="86">
        <v>1</v>
      </c>
      <c r="N40" s="87">
        <f>SUM(B40:M40)</f>
        <v>101</v>
      </c>
    </row>
    <row r="41" spans="1:14" ht="16.5" thickTop="1" thickBot="1" x14ac:dyDescent="0.25">
      <c r="A41" s="47" t="s">
        <v>92</v>
      </c>
    </row>
    <row r="42" spans="1:14" ht="13.5" thickTop="1" x14ac:dyDescent="0.2">
      <c r="A42" s="52" t="s">
        <v>79</v>
      </c>
      <c r="B42" s="98">
        <v>0.7</v>
      </c>
      <c r="C42" s="98">
        <v>0.6</v>
      </c>
      <c r="D42" s="98">
        <v>0.61</v>
      </c>
      <c r="E42" s="98">
        <v>0.33</v>
      </c>
      <c r="F42" s="98">
        <v>0.68</v>
      </c>
      <c r="G42" s="98">
        <v>0.08</v>
      </c>
      <c r="H42" s="98">
        <v>0.56999999999999995</v>
      </c>
      <c r="I42" s="98">
        <v>0.74</v>
      </c>
      <c r="J42" s="98">
        <v>0.31</v>
      </c>
      <c r="K42" s="98">
        <v>0.28999999999999998</v>
      </c>
      <c r="L42" s="98">
        <v>0.19</v>
      </c>
      <c r="M42" s="98">
        <v>0</v>
      </c>
      <c r="N42" s="99">
        <f>N6/N15</f>
        <v>0.35880272979933936</v>
      </c>
    </row>
    <row r="43" spans="1:14" x14ac:dyDescent="0.2">
      <c r="A43" s="103" t="s">
        <v>67</v>
      </c>
      <c r="B43" s="104">
        <v>244.78</v>
      </c>
      <c r="C43" s="104">
        <v>185.71</v>
      </c>
      <c r="D43" s="104">
        <v>256.41000000000003</v>
      </c>
      <c r="E43" s="104">
        <v>93.62</v>
      </c>
      <c r="F43" s="104">
        <v>240.68</v>
      </c>
      <c r="G43" s="104">
        <v>33.130000000000003</v>
      </c>
      <c r="H43" s="104">
        <v>217.98</v>
      </c>
      <c r="I43" s="104">
        <v>251.55</v>
      </c>
      <c r="J43" s="104">
        <v>114.81</v>
      </c>
      <c r="K43" s="104">
        <v>105</v>
      </c>
      <c r="L43" s="104">
        <v>72.89</v>
      </c>
      <c r="M43" s="104">
        <v>0</v>
      </c>
      <c r="N43" s="105">
        <f>N9/N18*100</f>
        <v>128.75698496053892</v>
      </c>
    </row>
    <row r="44" spans="1:14" x14ac:dyDescent="0.2">
      <c r="A44" s="48" t="s">
        <v>63</v>
      </c>
      <c r="B44" s="94">
        <v>0.6</v>
      </c>
      <c r="C44" s="94">
        <v>0.77</v>
      </c>
      <c r="D44" s="94">
        <v>0.13</v>
      </c>
      <c r="E44" s="94">
        <v>0.28000000000000003</v>
      </c>
      <c r="F44" s="94">
        <v>0.31</v>
      </c>
      <c r="G44" s="94">
        <v>0.14000000000000001</v>
      </c>
      <c r="H44" s="94">
        <v>0.22</v>
      </c>
      <c r="I44" s="94">
        <v>0.4</v>
      </c>
      <c r="J44" s="94">
        <v>0.16</v>
      </c>
      <c r="K44" s="94">
        <v>0.34</v>
      </c>
      <c r="L44" s="94">
        <v>0.25</v>
      </c>
      <c r="M44" s="94">
        <v>0</v>
      </c>
      <c r="N44" s="95">
        <f>N10/N19</f>
        <v>0.25021692380159161</v>
      </c>
    </row>
    <row r="45" spans="1:14" x14ac:dyDescent="0.2">
      <c r="A45" s="34" t="s">
        <v>68</v>
      </c>
      <c r="B45" s="106">
        <v>118</v>
      </c>
      <c r="C45" s="106">
        <v>83</v>
      </c>
      <c r="D45" s="106">
        <v>455</v>
      </c>
      <c r="E45" s="106">
        <v>119</v>
      </c>
      <c r="F45" s="106">
        <v>221</v>
      </c>
      <c r="G45" s="106">
        <v>60</v>
      </c>
      <c r="H45" s="106">
        <v>246</v>
      </c>
      <c r="I45" s="106">
        <v>186</v>
      </c>
      <c r="J45" s="106">
        <v>190</v>
      </c>
      <c r="K45" s="106">
        <v>86</v>
      </c>
      <c r="L45" s="106">
        <v>76</v>
      </c>
      <c r="M45" s="106">
        <v>0</v>
      </c>
      <c r="N45" s="107">
        <f>N12/N21*100</f>
        <v>143.39666731889423</v>
      </c>
    </row>
    <row r="46" spans="1:14" x14ac:dyDescent="0.2">
      <c r="A46" s="48" t="s">
        <v>80</v>
      </c>
      <c r="B46" s="97">
        <v>0.5</v>
      </c>
      <c r="C46" s="97">
        <v>0.5</v>
      </c>
      <c r="D46" s="97">
        <v>0.2</v>
      </c>
      <c r="E46" s="97">
        <v>0.11</v>
      </c>
      <c r="F46" s="97">
        <v>0.5</v>
      </c>
      <c r="G46" s="97">
        <v>0.35</v>
      </c>
      <c r="H46" s="97">
        <v>0.46</v>
      </c>
      <c r="I46" s="97">
        <v>0.43</v>
      </c>
      <c r="J46" s="97">
        <v>0.27</v>
      </c>
      <c r="K46" s="97">
        <v>0.21</v>
      </c>
      <c r="L46" s="97">
        <v>0.22</v>
      </c>
      <c r="M46" s="97">
        <v>0</v>
      </c>
      <c r="N46" s="51">
        <f>N24/N33</f>
        <v>0.32743362831858408</v>
      </c>
    </row>
    <row r="47" spans="1:14" x14ac:dyDescent="0.2">
      <c r="A47" s="103" t="s">
        <v>69</v>
      </c>
      <c r="B47" s="108">
        <v>344.83</v>
      </c>
      <c r="C47" s="108">
        <v>200</v>
      </c>
      <c r="D47" s="108">
        <v>89.29</v>
      </c>
      <c r="E47" s="108">
        <v>47.83</v>
      </c>
      <c r="F47" s="108">
        <v>212.77</v>
      </c>
      <c r="G47" s="108">
        <v>131.58000000000001</v>
      </c>
      <c r="H47" s="108">
        <v>153.85</v>
      </c>
      <c r="I47" s="108">
        <v>150</v>
      </c>
      <c r="J47" s="108">
        <v>106.4</v>
      </c>
      <c r="K47" s="108">
        <v>85.47</v>
      </c>
      <c r="L47" s="108">
        <v>100</v>
      </c>
      <c r="M47" s="108">
        <v>0</v>
      </c>
      <c r="N47" s="109">
        <f>N27/N36*100</f>
        <v>135.48977723527616</v>
      </c>
    </row>
    <row r="48" spans="1:14" x14ac:dyDescent="0.2">
      <c r="A48" s="48" t="s">
        <v>64</v>
      </c>
      <c r="B48" s="94">
        <v>0.33</v>
      </c>
      <c r="C48" s="94">
        <v>0.5</v>
      </c>
      <c r="D48" s="94">
        <v>7.0000000000000007E-2</v>
      </c>
      <c r="E48" s="94">
        <v>0.2</v>
      </c>
      <c r="F48" s="94">
        <v>0.33</v>
      </c>
      <c r="G48" s="94">
        <v>0.25</v>
      </c>
      <c r="H48" s="94">
        <v>0.33</v>
      </c>
      <c r="I48" s="94">
        <v>0.24</v>
      </c>
      <c r="J48" s="94">
        <v>0.2</v>
      </c>
      <c r="K48" s="94">
        <v>0.24</v>
      </c>
      <c r="L48" s="94">
        <v>0.2</v>
      </c>
      <c r="M48" s="94">
        <v>0</v>
      </c>
      <c r="N48" s="95">
        <f>N28/N37</f>
        <v>0.25219941348973607</v>
      </c>
    </row>
    <row r="49" spans="1:14" ht="13.5" thickBot="1" x14ac:dyDescent="0.25">
      <c r="A49" s="25" t="s">
        <v>70</v>
      </c>
      <c r="B49" s="110">
        <v>149</v>
      </c>
      <c r="C49" s="110">
        <v>100</v>
      </c>
      <c r="D49" s="110">
        <v>303</v>
      </c>
      <c r="E49" s="110">
        <v>54</v>
      </c>
      <c r="F49" s="110">
        <v>154</v>
      </c>
      <c r="G49" s="110">
        <v>138</v>
      </c>
      <c r="H49" s="110">
        <v>138</v>
      </c>
      <c r="I49" s="110">
        <v>182</v>
      </c>
      <c r="J49" s="110">
        <v>129</v>
      </c>
      <c r="K49" s="110">
        <v>91</v>
      </c>
      <c r="L49" s="110">
        <v>111</v>
      </c>
      <c r="M49" s="110">
        <v>0</v>
      </c>
      <c r="N49" s="111">
        <f>N30/N39*100</f>
        <v>129.83124099608975</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75" sqref="A75"/>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2019</v>
      </c>
      <c r="G4" s="36"/>
      <c r="H4" s="35"/>
      <c r="I4" s="35"/>
      <c r="J4" s="35"/>
    </row>
    <row r="5" spans="1:14" ht="15.75" thickBot="1" x14ac:dyDescent="0.25">
      <c r="A5" s="58" t="s">
        <v>101</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26356</v>
      </c>
      <c r="F6" s="56">
        <v>1308</v>
      </c>
      <c r="G6" s="56">
        <v>40656</v>
      </c>
      <c r="H6" s="56">
        <v>4474</v>
      </c>
      <c r="I6" s="56">
        <v>1056</v>
      </c>
      <c r="J6" s="56">
        <v>5415</v>
      </c>
      <c r="K6" s="56">
        <v>0</v>
      </c>
      <c r="L6" s="56">
        <v>11496</v>
      </c>
      <c r="M6" s="56">
        <v>0</v>
      </c>
      <c r="N6" s="57">
        <f>SUM(B6:M6)</f>
        <v>90761</v>
      </c>
    </row>
    <row r="7" spans="1:14" x14ac:dyDescent="0.2">
      <c r="A7" s="34" t="s">
        <v>4</v>
      </c>
      <c r="B7" s="44">
        <v>3790</v>
      </c>
      <c r="C7" s="44">
        <v>3244</v>
      </c>
      <c r="D7" s="44">
        <v>4148</v>
      </c>
      <c r="E7" s="44">
        <v>10042</v>
      </c>
      <c r="F7" s="44">
        <v>11148</v>
      </c>
      <c r="G7" s="44">
        <v>11402</v>
      </c>
      <c r="H7" s="44">
        <v>10436</v>
      </c>
      <c r="I7" s="44">
        <v>7766</v>
      </c>
      <c r="J7" s="44">
        <v>6411</v>
      </c>
      <c r="K7" s="44">
        <v>8819</v>
      </c>
      <c r="L7" s="44">
        <v>4018</v>
      </c>
      <c r="M7" s="44">
        <v>468</v>
      </c>
      <c r="N7" s="45">
        <f>SUM(B7:M7)</f>
        <v>81692</v>
      </c>
    </row>
    <row r="8" spans="1:14" x14ac:dyDescent="0.2">
      <c r="A8" s="48" t="s">
        <v>55</v>
      </c>
      <c r="B8" s="60">
        <v>9122</v>
      </c>
      <c r="C8" s="60">
        <v>8179</v>
      </c>
      <c r="D8" s="60">
        <v>12695</v>
      </c>
      <c r="E8" s="60">
        <v>33202</v>
      </c>
      <c r="F8" s="60">
        <v>37146</v>
      </c>
      <c r="G8" s="60">
        <v>39725</v>
      </c>
      <c r="H8" s="60">
        <v>36636</v>
      </c>
      <c r="I8" s="60">
        <v>27647</v>
      </c>
      <c r="J8" s="60">
        <v>24355</v>
      </c>
      <c r="K8" s="60">
        <v>33797</v>
      </c>
      <c r="L8" s="60">
        <v>15561</v>
      </c>
      <c r="M8" s="60">
        <v>1935</v>
      </c>
      <c r="N8" s="59">
        <f>SUM(B8:M8)</f>
        <v>280000</v>
      </c>
    </row>
    <row r="9" spans="1:14" x14ac:dyDescent="0.2">
      <c r="A9" s="34" t="s">
        <v>5</v>
      </c>
      <c r="B9" s="88">
        <v>0</v>
      </c>
      <c r="C9" s="88">
        <v>0</v>
      </c>
      <c r="D9" s="88">
        <v>0</v>
      </c>
      <c r="E9" s="88">
        <v>2.62</v>
      </c>
      <c r="F9" s="88">
        <v>0.12</v>
      </c>
      <c r="G9" s="88">
        <v>3.57</v>
      </c>
      <c r="H9" s="88">
        <v>0.43</v>
      </c>
      <c r="I9" s="88">
        <v>0.14000000000000001</v>
      </c>
      <c r="J9" s="88">
        <v>0.84</v>
      </c>
      <c r="K9" s="88">
        <v>0</v>
      </c>
      <c r="L9" s="88">
        <v>2.86</v>
      </c>
      <c r="M9" s="88">
        <v>0</v>
      </c>
      <c r="N9" s="89">
        <f>N6/N7</f>
        <v>1.1110145424276552</v>
      </c>
    </row>
    <row r="10" spans="1:14" x14ac:dyDescent="0.2">
      <c r="A10" s="48" t="s">
        <v>6</v>
      </c>
      <c r="B10" s="90">
        <v>3265</v>
      </c>
      <c r="C10" s="90">
        <v>13030</v>
      </c>
      <c r="D10" s="90">
        <v>10860</v>
      </c>
      <c r="E10" s="90">
        <v>57231</v>
      </c>
      <c r="F10" s="90">
        <v>20445</v>
      </c>
      <c r="G10" s="90">
        <v>53081</v>
      </c>
      <c r="H10" s="90">
        <v>32864</v>
      </c>
      <c r="I10" s="90">
        <v>6632</v>
      </c>
      <c r="J10" s="90">
        <v>29120</v>
      </c>
      <c r="K10" s="90">
        <v>15809</v>
      </c>
      <c r="L10" s="90">
        <v>23603</v>
      </c>
      <c r="M10" s="90">
        <v>18680</v>
      </c>
      <c r="N10" s="91">
        <f>SUM(B10:M10)</f>
        <v>284620</v>
      </c>
    </row>
    <row r="11" spans="1:14" x14ac:dyDescent="0.2">
      <c r="A11" s="34" t="s">
        <v>7</v>
      </c>
      <c r="B11" s="92">
        <v>3265</v>
      </c>
      <c r="C11" s="92">
        <v>13030</v>
      </c>
      <c r="D11" s="92">
        <v>10860</v>
      </c>
      <c r="E11" s="92">
        <v>30875</v>
      </c>
      <c r="F11" s="92">
        <v>19137</v>
      </c>
      <c r="G11" s="92">
        <v>12425</v>
      </c>
      <c r="H11" s="92">
        <v>28390</v>
      </c>
      <c r="I11" s="92">
        <v>5576</v>
      </c>
      <c r="J11" s="92">
        <v>23705</v>
      </c>
      <c r="K11" s="92">
        <v>15809</v>
      </c>
      <c r="L11" s="92">
        <v>12107</v>
      </c>
      <c r="M11" s="92">
        <v>18680</v>
      </c>
      <c r="N11" s="93">
        <f>SUM(B11:M11)</f>
        <v>193859</v>
      </c>
    </row>
    <row r="12" spans="1:14" x14ac:dyDescent="0.2">
      <c r="A12" s="48" t="s">
        <v>8</v>
      </c>
      <c r="B12" s="94">
        <v>0</v>
      </c>
      <c r="C12" s="94">
        <v>0</v>
      </c>
      <c r="D12" s="94">
        <v>0</v>
      </c>
      <c r="E12" s="94">
        <v>0.46</v>
      </c>
      <c r="F12" s="94">
        <v>0.06</v>
      </c>
      <c r="G12" s="94">
        <v>0.77</v>
      </c>
      <c r="H12" s="94">
        <v>0.14000000000000001</v>
      </c>
      <c r="I12" s="94">
        <v>0.16</v>
      </c>
      <c r="J12" s="94">
        <v>0.19</v>
      </c>
      <c r="K12" s="94">
        <v>0</v>
      </c>
      <c r="L12" s="94">
        <v>0.49</v>
      </c>
      <c r="M12" s="94">
        <v>0</v>
      </c>
      <c r="N12" s="95">
        <f>N6/N10</f>
        <v>0.31888482889466657</v>
      </c>
    </row>
    <row r="13" spans="1:14" ht="13.5" thickBot="1" x14ac:dyDescent="0.25">
      <c r="A13" s="25" t="s">
        <v>9</v>
      </c>
      <c r="B13" s="86">
        <v>0</v>
      </c>
      <c r="C13" s="86">
        <v>8750</v>
      </c>
      <c r="D13" s="86">
        <v>3340</v>
      </c>
      <c r="E13" s="86">
        <v>7433</v>
      </c>
      <c r="F13" s="86">
        <v>10822</v>
      </c>
      <c r="G13" s="86">
        <v>22028</v>
      </c>
      <c r="H13" s="86">
        <v>5827</v>
      </c>
      <c r="I13" s="86">
        <v>0</v>
      </c>
      <c r="J13" s="86">
        <v>7630</v>
      </c>
      <c r="K13" s="86">
        <v>15537</v>
      </c>
      <c r="L13" s="86">
        <v>2780</v>
      </c>
      <c r="M13" s="86">
        <v>0</v>
      </c>
      <c r="N13" s="87">
        <f>SUM(B13:M13)</f>
        <v>84147</v>
      </c>
    </row>
    <row r="14" spans="1:14" ht="16.5" thickTop="1" thickBot="1" x14ac:dyDescent="0.25">
      <c r="A14" s="47" t="s">
        <v>89</v>
      </c>
    </row>
    <row r="15" spans="1:14" ht="13.5" thickTop="1" x14ac:dyDescent="0.2">
      <c r="A15" s="52" t="s">
        <v>3</v>
      </c>
      <c r="B15" s="56">
        <v>0</v>
      </c>
      <c r="C15" s="56">
        <v>485</v>
      </c>
      <c r="D15" s="56">
        <v>11257</v>
      </c>
      <c r="E15" s="56">
        <v>79550</v>
      </c>
      <c r="F15" s="56">
        <v>54531</v>
      </c>
      <c r="G15" s="56">
        <v>59825</v>
      </c>
      <c r="H15" s="56">
        <v>21151</v>
      </c>
      <c r="I15" s="56">
        <v>7527</v>
      </c>
      <c r="J15" s="56">
        <v>30185</v>
      </c>
      <c r="K15" s="56">
        <v>18568</v>
      </c>
      <c r="L15" s="56">
        <v>18996</v>
      </c>
      <c r="M15" s="56">
        <v>0</v>
      </c>
      <c r="N15" s="57">
        <f>SUM(B15:M15)</f>
        <v>302075</v>
      </c>
    </row>
    <row r="16" spans="1:14" x14ac:dyDescent="0.2">
      <c r="A16" s="34" t="s">
        <v>4</v>
      </c>
      <c r="B16" s="44">
        <v>14224</v>
      </c>
      <c r="C16" s="44">
        <v>11245</v>
      </c>
      <c r="D16" s="44">
        <v>22026</v>
      </c>
      <c r="E16" s="44">
        <v>34839</v>
      </c>
      <c r="F16" s="44">
        <v>47981</v>
      </c>
      <c r="G16" s="44">
        <v>56138</v>
      </c>
      <c r="H16" s="44">
        <v>48051</v>
      </c>
      <c r="I16" s="44">
        <v>30089</v>
      </c>
      <c r="J16" s="44">
        <v>26689</v>
      </c>
      <c r="K16" s="44">
        <v>35383</v>
      </c>
      <c r="L16" s="44">
        <v>16669</v>
      </c>
      <c r="M16" s="44">
        <v>3601</v>
      </c>
      <c r="N16" s="45">
        <f>SUM(B16:M16)</f>
        <v>346935</v>
      </c>
    </row>
    <row r="17" spans="1:14" x14ac:dyDescent="0.2">
      <c r="A17" s="48" t="s">
        <v>55</v>
      </c>
      <c r="B17" s="60">
        <v>36333</v>
      </c>
      <c r="C17" s="60">
        <v>29862</v>
      </c>
      <c r="D17" s="60">
        <v>61217</v>
      </c>
      <c r="E17" s="60">
        <v>104128</v>
      </c>
      <c r="F17" s="60">
        <v>147833</v>
      </c>
      <c r="G17" s="60">
        <v>175407</v>
      </c>
      <c r="H17" s="60">
        <v>156682</v>
      </c>
      <c r="I17" s="60">
        <v>101377</v>
      </c>
      <c r="J17" s="60">
        <v>94960</v>
      </c>
      <c r="K17" s="60">
        <v>130405</v>
      </c>
      <c r="L17" s="60">
        <v>61680</v>
      </c>
      <c r="M17" s="60">
        <v>13569</v>
      </c>
      <c r="N17" s="59">
        <f>SUM(B17:M17)</f>
        <v>1113453</v>
      </c>
    </row>
    <row r="18" spans="1:14" x14ac:dyDescent="0.2">
      <c r="A18" s="34" t="s">
        <v>5</v>
      </c>
      <c r="B18" s="88">
        <v>0</v>
      </c>
      <c r="C18" s="88">
        <v>0.04</v>
      </c>
      <c r="D18" s="88">
        <v>0.51</v>
      </c>
      <c r="E18" s="88">
        <v>2.2799999999999998</v>
      </c>
      <c r="F18" s="88">
        <v>1.1399999999999999</v>
      </c>
      <c r="G18" s="88">
        <v>1.07</v>
      </c>
      <c r="H18" s="88">
        <v>0.44</v>
      </c>
      <c r="I18" s="88">
        <v>0.25</v>
      </c>
      <c r="J18" s="88">
        <v>1.1299999999999999</v>
      </c>
      <c r="K18" s="88">
        <v>0.52</v>
      </c>
      <c r="L18" s="88">
        <v>1.1399999999999999</v>
      </c>
      <c r="M18" s="88">
        <v>0</v>
      </c>
      <c r="N18" s="89">
        <f>N15/N16</f>
        <v>0.87069623992966982</v>
      </c>
    </row>
    <row r="19" spans="1:14" x14ac:dyDescent="0.2">
      <c r="A19" s="48" t="s">
        <v>6</v>
      </c>
      <c r="B19" s="90">
        <v>10503</v>
      </c>
      <c r="C19" s="90">
        <v>15900</v>
      </c>
      <c r="D19" s="90">
        <v>95277</v>
      </c>
      <c r="E19" s="90">
        <v>130319</v>
      </c>
      <c r="F19" s="90">
        <v>190413</v>
      </c>
      <c r="G19" s="90">
        <v>225988</v>
      </c>
      <c r="H19" s="90">
        <v>167661</v>
      </c>
      <c r="I19" s="90">
        <v>40754</v>
      </c>
      <c r="J19" s="90">
        <v>159641</v>
      </c>
      <c r="K19" s="90">
        <v>89847</v>
      </c>
      <c r="L19" s="90">
        <v>66588</v>
      </c>
      <c r="M19" s="90">
        <v>18680</v>
      </c>
      <c r="N19" s="91">
        <f>SUM(B19:M19)</f>
        <v>1211571</v>
      </c>
    </row>
    <row r="20" spans="1:14" x14ac:dyDescent="0.2">
      <c r="A20" s="34" t="s">
        <v>7</v>
      </c>
      <c r="B20" s="92">
        <v>10503</v>
      </c>
      <c r="C20" s="92">
        <v>15415</v>
      </c>
      <c r="D20" s="92">
        <v>84020</v>
      </c>
      <c r="E20" s="92">
        <v>50769</v>
      </c>
      <c r="F20" s="92">
        <v>135882</v>
      </c>
      <c r="G20" s="92">
        <v>166163</v>
      </c>
      <c r="H20" s="92">
        <v>146510</v>
      </c>
      <c r="I20" s="92">
        <v>33227</v>
      </c>
      <c r="J20" s="92">
        <v>129456</v>
      </c>
      <c r="K20" s="92">
        <v>71279</v>
      </c>
      <c r="L20" s="92">
        <v>47592</v>
      </c>
      <c r="M20" s="92">
        <v>18680</v>
      </c>
      <c r="N20" s="93">
        <f>SUM(B20:M20)</f>
        <v>909496</v>
      </c>
    </row>
    <row r="21" spans="1:14" x14ac:dyDescent="0.2">
      <c r="A21" s="48" t="s">
        <v>8</v>
      </c>
      <c r="B21" s="94">
        <v>0</v>
      </c>
      <c r="C21" s="94">
        <v>0.03</v>
      </c>
      <c r="D21" s="94">
        <v>0.12</v>
      </c>
      <c r="E21" s="94">
        <v>0.61</v>
      </c>
      <c r="F21" s="94">
        <v>0.28999999999999998</v>
      </c>
      <c r="G21" s="94">
        <v>0.26</v>
      </c>
      <c r="H21" s="94">
        <v>0.13</v>
      </c>
      <c r="I21" s="94">
        <v>0.18</v>
      </c>
      <c r="J21" s="94">
        <v>0.19</v>
      </c>
      <c r="K21" s="94">
        <v>0.21</v>
      </c>
      <c r="L21" s="94">
        <v>0.28999999999999998</v>
      </c>
      <c r="M21" s="94">
        <v>0</v>
      </c>
      <c r="N21" s="95">
        <f>N15/N19</f>
        <v>0.24932504987326373</v>
      </c>
    </row>
    <row r="22" spans="1:14" ht="13.5" thickBot="1" x14ac:dyDescent="0.25">
      <c r="A22" s="25" t="s">
        <v>9</v>
      </c>
      <c r="B22" s="86">
        <v>385</v>
      </c>
      <c r="C22" s="86">
        <v>18180</v>
      </c>
      <c r="D22" s="86">
        <v>17712</v>
      </c>
      <c r="E22" s="86">
        <v>14918</v>
      </c>
      <c r="F22" s="86">
        <v>41231</v>
      </c>
      <c r="G22" s="86">
        <v>26720</v>
      </c>
      <c r="H22" s="86">
        <v>7907</v>
      </c>
      <c r="I22" s="86">
        <v>5807</v>
      </c>
      <c r="J22" s="86">
        <v>23394</v>
      </c>
      <c r="K22" s="86">
        <v>23352</v>
      </c>
      <c r="L22" s="86">
        <v>6675</v>
      </c>
      <c r="M22" s="86">
        <v>0</v>
      </c>
      <c r="N22" s="87">
        <f>SUM(B22:M22)</f>
        <v>186281</v>
      </c>
    </row>
    <row r="23" spans="1:14" ht="16.5" thickTop="1" thickBot="1" x14ac:dyDescent="0.25">
      <c r="A23" s="47" t="s">
        <v>102</v>
      </c>
      <c r="B23" s="30"/>
      <c r="C23" s="30"/>
      <c r="D23" s="30"/>
      <c r="E23" s="30"/>
      <c r="F23" s="46"/>
      <c r="G23" s="46"/>
    </row>
    <row r="24" spans="1:14" ht="13.5" thickTop="1" x14ac:dyDescent="0.2">
      <c r="A24" s="52" t="s">
        <v>56</v>
      </c>
      <c r="B24" s="56">
        <v>0</v>
      </c>
      <c r="C24" s="56">
        <v>0</v>
      </c>
      <c r="D24" s="56">
        <v>0</v>
      </c>
      <c r="E24" s="56">
        <v>1</v>
      </c>
      <c r="F24" s="56">
        <v>1</v>
      </c>
      <c r="G24" s="56">
        <v>6</v>
      </c>
      <c r="H24" s="56">
        <v>2</v>
      </c>
      <c r="I24" s="56">
        <v>1</v>
      </c>
      <c r="J24" s="56">
        <v>1</v>
      </c>
      <c r="K24" s="56">
        <v>0</v>
      </c>
      <c r="L24" s="56">
        <v>2</v>
      </c>
      <c r="M24" s="56">
        <v>0</v>
      </c>
      <c r="N24" s="57">
        <f>SUM(B24:M24)</f>
        <v>14</v>
      </c>
    </row>
    <row r="25" spans="1:14" x14ac:dyDescent="0.2">
      <c r="A25" s="34" t="s">
        <v>4</v>
      </c>
      <c r="B25" s="44">
        <v>1</v>
      </c>
      <c r="C25" s="44">
        <v>1</v>
      </c>
      <c r="D25" s="44">
        <v>1</v>
      </c>
      <c r="E25" s="44">
        <v>2</v>
      </c>
      <c r="F25" s="44">
        <v>2</v>
      </c>
      <c r="G25" s="44">
        <v>2</v>
      </c>
      <c r="H25" s="44">
        <v>1</v>
      </c>
      <c r="I25" s="44">
        <v>1</v>
      </c>
      <c r="J25" s="44">
        <v>2</v>
      </c>
      <c r="K25" s="44">
        <v>2</v>
      </c>
      <c r="L25" s="44">
        <v>1</v>
      </c>
      <c r="M25" s="44">
        <v>0</v>
      </c>
      <c r="N25" s="45">
        <f>SUM(B25:M25)</f>
        <v>16</v>
      </c>
    </row>
    <row r="26" spans="1:14" x14ac:dyDescent="0.2">
      <c r="A26" s="48" t="s">
        <v>55</v>
      </c>
      <c r="B26" s="60">
        <v>8</v>
      </c>
      <c r="C26" s="60">
        <v>9</v>
      </c>
      <c r="D26" s="60">
        <v>14</v>
      </c>
      <c r="E26" s="60">
        <v>21</v>
      </c>
      <c r="F26" s="60">
        <v>30</v>
      </c>
      <c r="G26" s="60">
        <v>30</v>
      </c>
      <c r="H26" s="60">
        <v>22</v>
      </c>
      <c r="I26" s="60">
        <v>14</v>
      </c>
      <c r="J26" s="60">
        <v>30</v>
      </c>
      <c r="K26" s="60">
        <v>30</v>
      </c>
      <c r="L26" s="60">
        <v>15</v>
      </c>
      <c r="M26" s="60">
        <v>4</v>
      </c>
      <c r="N26" s="59">
        <f>SUM(B26:M26)</f>
        <v>227</v>
      </c>
    </row>
    <row r="27" spans="1:14" x14ac:dyDescent="0.2">
      <c r="A27" s="34" t="s">
        <v>5</v>
      </c>
      <c r="B27" s="88">
        <v>0</v>
      </c>
      <c r="C27" s="88">
        <v>0</v>
      </c>
      <c r="D27" s="88">
        <v>0</v>
      </c>
      <c r="E27" s="88">
        <v>0.5</v>
      </c>
      <c r="F27" s="88">
        <v>0.5</v>
      </c>
      <c r="G27" s="88">
        <v>3</v>
      </c>
      <c r="H27" s="88">
        <v>2</v>
      </c>
      <c r="I27" s="88">
        <v>1</v>
      </c>
      <c r="J27" s="88">
        <v>0.5</v>
      </c>
      <c r="K27" s="88">
        <v>0</v>
      </c>
      <c r="L27" s="88">
        <v>2</v>
      </c>
      <c r="M27" s="88">
        <v>0</v>
      </c>
      <c r="N27" s="89">
        <f>IF(N25=0,N24/1,N24/N25)</f>
        <v>0.875</v>
      </c>
    </row>
    <row r="28" spans="1:14" x14ac:dyDescent="0.2">
      <c r="A28" s="48" t="s">
        <v>57</v>
      </c>
      <c r="B28" s="90">
        <v>1</v>
      </c>
      <c r="C28" s="90">
        <v>3</v>
      </c>
      <c r="D28" s="90">
        <v>1</v>
      </c>
      <c r="E28" s="90">
        <v>2</v>
      </c>
      <c r="F28" s="90">
        <v>3</v>
      </c>
      <c r="G28" s="90">
        <v>9</v>
      </c>
      <c r="H28" s="90">
        <v>5</v>
      </c>
      <c r="I28" s="90">
        <v>2</v>
      </c>
      <c r="J28" s="90">
        <v>4</v>
      </c>
      <c r="K28" s="90">
        <v>4</v>
      </c>
      <c r="L28" s="90">
        <v>5</v>
      </c>
      <c r="M28" s="90">
        <v>1</v>
      </c>
      <c r="N28" s="91">
        <f>SUM(B28:M28)</f>
        <v>40</v>
      </c>
    </row>
    <row r="29" spans="1:14" x14ac:dyDescent="0.2">
      <c r="A29" s="34" t="s">
        <v>58</v>
      </c>
      <c r="B29" s="92">
        <v>1</v>
      </c>
      <c r="C29" s="92">
        <v>3</v>
      </c>
      <c r="D29" s="92">
        <v>1</v>
      </c>
      <c r="E29" s="92">
        <v>1</v>
      </c>
      <c r="F29" s="92">
        <v>2</v>
      </c>
      <c r="G29" s="92">
        <v>3</v>
      </c>
      <c r="H29" s="92">
        <v>3</v>
      </c>
      <c r="I29" s="92">
        <v>1</v>
      </c>
      <c r="J29" s="92">
        <v>3</v>
      </c>
      <c r="K29" s="92">
        <v>4</v>
      </c>
      <c r="L29" s="92">
        <v>3</v>
      </c>
      <c r="M29" s="92">
        <v>1</v>
      </c>
      <c r="N29" s="93">
        <f>SUM(B29:M29)</f>
        <v>26</v>
      </c>
    </row>
    <row r="30" spans="1:14" x14ac:dyDescent="0.2">
      <c r="A30" s="48" t="s">
        <v>8</v>
      </c>
      <c r="B30" s="94">
        <v>0</v>
      </c>
      <c r="C30" s="94">
        <v>0</v>
      </c>
      <c r="D30" s="94">
        <v>0</v>
      </c>
      <c r="E30" s="94">
        <v>0.5</v>
      </c>
      <c r="F30" s="94">
        <v>0.33</v>
      </c>
      <c r="G30" s="94">
        <v>0.67</v>
      </c>
      <c r="H30" s="94">
        <v>0.4</v>
      </c>
      <c r="I30" s="94">
        <v>0.5</v>
      </c>
      <c r="J30" s="94">
        <v>0.25</v>
      </c>
      <c r="K30" s="94">
        <v>0</v>
      </c>
      <c r="L30" s="94">
        <v>0.4</v>
      </c>
      <c r="M30" s="94">
        <v>0</v>
      </c>
      <c r="N30" s="95">
        <f>N24/N28</f>
        <v>0.35</v>
      </c>
    </row>
    <row r="31" spans="1:14" ht="13.5" thickBot="1" x14ac:dyDescent="0.25">
      <c r="A31" s="25" t="s">
        <v>59</v>
      </c>
      <c r="B31" s="86">
        <v>0</v>
      </c>
      <c r="C31" s="86">
        <v>1</v>
      </c>
      <c r="D31" s="86">
        <v>2</v>
      </c>
      <c r="E31" s="86">
        <v>2</v>
      </c>
      <c r="F31" s="86">
        <v>3</v>
      </c>
      <c r="G31" s="86">
        <v>8</v>
      </c>
      <c r="H31" s="86">
        <v>3</v>
      </c>
      <c r="I31" s="86">
        <v>0</v>
      </c>
      <c r="J31" s="86">
        <v>4</v>
      </c>
      <c r="K31" s="86">
        <v>4</v>
      </c>
      <c r="L31" s="86">
        <v>1</v>
      </c>
      <c r="M31" s="86">
        <v>0</v>
      </c>
      <c r="N31" s="87">
        <f>SUM(B31:M31)</f>
        <v>28</v>
      </c>
    </row>
    <row r="32" spans="1:14" ht="16.5" thickTop="1" thickBot="1" x14ac:dyDescent="0.25">
      <c r="A32" s="47" t="s">
        <v>91</v>
      </c>
    </row>
    <row r="33" spans="1:14" ht="13.5" thickTop="1" x14ac:dyDescent="0.2">
      <c r="A33" s="52" t="s">
        <v>56</v>
      </c>
      <c r="B33" s="56">
        <v>0</v>
      </c>
      <c r="C33" s="56">
        <v>1</v>
      </c>
      <c r="D33" s="56">
        <v>3</v>
      </c>
      <c r="E33" s="56">
        <v>8</v>
      </c>
      <c r="F33" s="56">
        <v>16</v>
      </c>
      <c r="G33" s="56">
        <v>12</v>
      </c>
      <c r="H33" s="56">
        <v>5</v>
      </c>
      <c r="I33" s="56">
        <v>3</v>
      </c>
      <c r="J33" s="56">
        <v>4</v>
      </c>
      <c r="K33" s="56">
        <v>6</v>
      </c>
      <c r="L33" s="56">
        <v>5</v>
      </c>
      <c r="M33" s="56">
        <v>0</v>
      </c>
      <c r="N33" s="57">
        <f>SUM(B33:M33)</f>
        <v>63</v>
      </c>
    </row>
    <row r="34" spans="1:14" x14ac:dyDescent="0.2">
      <c r="A34" s="34" t="s">
        <v>4</v>
      </c>
      <c r="B34" s="44">
        <v>4</v>
      </c>
      <c r="C34" s="44">
        <v>5</v>
      </c>
      <c r="D34" s="44">
        <v>5</v>
      </c>
      <c r="E34" s="44">
        <v>8</v>
      </c>
      <c r="F34" s="44">
        <v>10</v>
      </c>
      <c r="G34" s="44">
        <v>9</v>
      </c>
      <c r="H34" s="44">
        <v>5</v>
      </c>
      <c r="I34" s="44">
        <v>4</v>
      </c>
      <c r="J34" s="44">
        <v>7</v>
      </c>
      <c r="K34" s="44">
        <v>8</v>
      </c>
      <c r="L34" s="44">
        <v>5</v>
      </c>
      <c r="M34" s="44">
        <v>1</v>
      </c>
      <c r="N34" s="45">
        <f>SUM(B34:M34)</f>
        <v>71</v>
      </c>
    </row>
    <row r="35" spans="1:14" x14ac:dyDescent="0.2">
      <c r="A35" s="48" t="s">
        <v>55</v>
      </c>
      <c r="B35" s="60">
        <v>56</v>
      </c>
      <c r="C35" s="60">
        <v>65</v>
      </c>
      <c r="D35" s="60">
        <v>74</v>
      </c>
      <c r="E35" s="60">
        <v>114</v>
      </c>
      <c r="F35" s="60">
        <v>159</v>
      </c>
      <c r="G35" s="60">
        <v>152</v>
      </c>
      <c r="H35" s="60">
        <v>95</v>
      </c>
      <c r="I35" s="60">
        <v>68</v>
      </c>
      <c r="J35" s="60">
        <v>139</v>
      </c>
      <c r="K35" s="60">
        <v>147</v>
      </c>
      <c r="L35" s="60">
        <v>110</v>
      </c>
      <c r="M35" s="60">
        <v>28</v>
      </c>
      <c r="N35" s="59">
        <f>SUM(B35:M35)</f>
        <v>1207</v>
      </c>
    </row>
    <row r="36" spans="1:14" x14ac:dyDescent="0.2">
      <c r="A36" s="34" t="s">
        <v>5</v>
      </c>
      <c r="B36" s="88">
        <v>0</v>
      </c>
      <c r="C36" s="88">
        <v>0.2</v>
      </c>
      <c r="D36" s="88">
        <v>0.6</v>
      </c>
      <c r="E36" s="88">
        <v>1</v>
      </c>
      <c r="F36" s="88">
        <v>1.6</v>
      </c>
      <c r="G36" s="88">
        <v>1.33</v>
      </c>
      <c r="H36" s="88">
        <v>1</v>
      </c>
      <c r="I36" s="88">
        <v>0.75</v>
      </c>
      <c r="J36" s="88">
        <v>0.56999999999999995</v>
      </c>
      <c r="K36" s="88">
        <v>0.75</v>
      </c>
      <c r="L36" s="88">
        <v>1</v>
      </c>
      <c r="M36" s="88">
        <v>0</v>
      </c>
      <c r="N36" s="89">
        <f>IF(N34=0,N33/1,N33/N34)</f>
        <v>0.88732394366197187</v>
      </c>
    </row>
    <row r="37" spans="1:14" x14ac:dyDescent="0.2">
      <c r="A37" s="48" t="s">
        <v>57</v>
      </c>
      <c r="B37" s="90">
        <v>3</v>
      </c>
      <c r="C37" s="90">
        <v>5</v>
      </c>
      <c r="D37" s="90">
        <v>10</v>
      </c>
      <c r="E37" s="90">
        <v>16</v>
      </c>
      <c r="F37" s="90">
        <v>28</v>
      </c>
      <c r="G37" s="90">
        <v>34</v>
      </c>
      <c r="H37" s="90">
        <v>18</v>
      </c>
      <c r="I37" s="90">
        <v>13</v>
      </c>
      <c r="J37" s="90">
        <v>21</v>
      </c>
      <c r="K37" s="90">
        <v>17</v>
      </c>
      <c r="L37" s="90">
        <v>14</v>
      </c>
      <c r="M37" s="90">
        <v>1</v>
      </c>
      <c r="N37" s="91">
        <f>SUM(B37:M37)</f>
        <v>180</v>
      </c>
    </row>
    <row r="38" spans="1:14" x14ac:dyDescent="0.2">
      <c r="A38" s="34" t="s">
        <v>58</v>
      </c>
      <c r="B38" s="92">
        <v>3</v>
      </c>
      <c r="C38" s="92">
        <v>4</v>
      </c>
      <c r="D38" s="92">
        <v>7</v>
      </c>
      <c r="E38" s="92">
        <v>8</v>
      </c>
      <c r="F38" s="92">
        <v>12</v>
      </c>
      <c r="G38" s="92">
        <v>22</v>
      </c>
      <c r="H38" s="92">
        <v>13</v>
      </c>
      <c r="I38" s="92">
        <v>10</v>
      </c>
      <c r="J38" s="92">
        <v>17</v>
      </c>
      <c r="K38" s="92">
        <v>11</v>
      </c>
      <c r="L38" s="92">
        <v>9</v>
      </c>
      <c r="M38" s="92">
        <v>1</v>
      </c>
      <c r="N38" s="93">
        <f>SUM(B38:M38)</f>
        <v>117</v>
      </c>
    </row>
    <row r="39" spans="1:14" x14ac:dyDescent="0.2">
      <c r="A39" s="48" t="s">
        <v>8</v>
      </c>
      <c r="B39" s="94">
        <v>0</v>
      </c>
      <c r="C39" s="94">
        <v>0.2</v>
      </c>
      <c r="D39" s="94">
        <v>0.3</v>
      </c>
      <c r="E39" s="94">
        <v>0.5</v>
      </c>
      <c r="F39" s="94">
        <v>0.56999999999999995</v>
      </c>
      <c r="G39" s="94">
        <v>0.35</v>
      </c>
      <c r="H39" s="94">
        <v>0.28000000000000003</v>
      </c>
      <c r="I39" s="94">
        <v>0.23</v>
      </c>
      <c r="J39" s="94">
        <v>0.19</v>
      </c>
      <c r="K39" s="94">
        <v>0.35</v>
      </c>
      <c r="L39" s="94">
        <v>0.36</v>
      </c>
      <c r="M39" s="94">
        <v>0</v>
      </c>
      <c r="N39" s="95">
        <f>N33/N37</f>
        <v>0.35</v>
      </c>
    </row>
    <row r="40" spans="1:14" ht="13.5" thickBot="1" x14ac:dyDescent="0.25">
      <c r="A40" s="25" t="s">
        <v>59</v>
      </c>
      <c r="B40" s="86">
        <v>1</v>
      </c>
      <c r="C40" s="86">
        <v>4</v>
      </c>
      <c r="D40" s="86">
        <v>6</v>
      </c>
      <c r="E40" s="86">
        <v>7</v>
      </c>
      <c r="F40" s="86">
        <v>15</v>
      </c>
      <c r="G40" s="86">
        <v>11</v>
      </c>
      <c r="H40" s="86">
        <v>4</v>
      </c>
      <c r="I40" s="86">
        <v>3</v>
      </c>
      <c r="J40" s="86">
        <v>13</v>
      </c>
      <c r="K40" s="86">
        <v>10</v>
      </c>
      <c r="L40" s="86">
        <v>4</v>
      </c>
      <c r="M40" s="86">
        <v>0</v>
      </c>
      <c r="N40" s="87">
        <f>SUM(B40:M40)</f>
        <v>78</v>
      </c>
    </row>
    <row r="41" spans="1:14" ht="16.5" thickTop="1" thickBot="1" x14ac:dyDescent="0.25">
      <c r="A41" s="47" t="s">
        <v>92</v>
      </c>
    </row>
    <row r="42" spans="1:14" ht="13.5" thickTop="1" x14ac:dyDescent="0.2">
      <c r="A42" s="52" t="s">
        <v>79</v>
      </c>
      <c r="B42" s="98">
        <v>0</v>
      </c>
      <c r="C42" s="98">
        <v>0</v>
      </c>
      <c r="D42" s="98">
        <v>0</v>
      </c>
      <c r="E42" s="98">
        <v>0.33</v>
      </c>
      <c r="F42" s="98">
        <v>0.02</v>
      </c>
      <c r="G42" s="98">
        <v>0.68</v>
      </c>
      <c r="H42" s="98">
        <v>0.21</v>
      </c>
      <c r="I42" s="98">
        <v>0.14000000000000001</v>
      </c>
      <c r="J42" s="98">
        <v>0.18</v>
      </c>
      <c r="K42" s="98">
        <v>0</v>
      </c>
      <c r="L42" s="98">
        <v>0.61</v>
      </c>
      <c r="M42" s="98">
        <v>0</v>
      </c>
      <c r="N42" s="99">
        <f>N6/N15</f>
        <v>0.30045849540676983</v>
      </c>
    </row>
    <row r="43" spans="1:14" x14ac:dyDescent="0.2">
      <c r="A43" s="103" t="s">
        <v>67</v>
      </c>
      <c r="B43" s="104">
        <v>0</v>
      </c>
      <c r="C43" s="104">
        <v>0</v>
      </c>
      <c r="D43" s="104">
        <v>0</v>
      </c>
      <c r="E43" s="104">
        <v>114.91</v>
      </c>
      <c r="F43" s="104">
        <v>10.53</v>
      </c>
      <c r="G43" s="104">
        <v>333.64</v>
      </c>
      <c r="H43" s="104">
        <v>97.73</v>
      </c>
      <c r="I43" s="104">
        <v>56</v>
      </c>
      <c r="J43" s="104">
        <v>74.34</v>
      </c>
      <c r="K43" s="104">
        <v>0</v>
      </c>
      <c r="L43" s="104">
        <v>250.88</v>
      </c>
      <c r="M43" s="104">
        <v>0</v>
      </c>
      <c r="N43" s="105">
        <f>N9/N18*100</f>
        <v>127.60070521464488</v>
      </c>
    </row>
    <row r="44" spans="1:14" x14ac:dyDescent="0.2">
      <c r="A44" s="48" t="s">
        <v>63</v>
      </c>
      <c r="B44" s="94">
        <v>0.31</v>
      </c>
      <c r="C44" s="94">
        <v>0.82</v>
      </c>
      <c r="D44" s="94">
        <v>0.11</v>
      </c>
      <c r="E44" s="94">
        <v>0.44</v>
      </c>
      <c r="F44" s="94">
        <v>0.11</v>
      </c>
      <c r="G44" s="94">
        <v>0.23</v>
      </c>
      <c r="H44" s="94">
        <v>0.2</v>
      </c>
      <c r="I44" s="94">
        <v>0.16</v>
      </c>
      <c r="J44" s="94">
        <v>0.18</v>
      </c>
      <c r="K44" s="94">
        <v>0.18</v>
      </c>
      <c r="L44" s="94">
        <v>0.35</v>
      </c>
      <c r="M44" s="94">
        <v>1</v>
      </c>
      <c r="N44" s="95">
        <f>N10/N19</f>
        <v>0.23491813521452726</v>
      </c>
    </row>
    <row r="45" spans="1:14" x14ac:dyDescent="0.2">
      <c r="A45" s="34" t="s">
        <v>68</v>
      </c>
      <c r="B45" s="106">
        <v>0</v>
      </c>
      <c r="C45" s="106">
        <v>0</v>
      </c>
      <c r="D45" s="106">
        <v>0</v>
      </c>
      <c r="E45" s="106">
        <v>75</v>
      </c>
      <c r="F45" s="106">
        <v>21</v>
      </c>
      <c r="G45" s="106">
        <v>296</v>
      </c>
      <c r="H45" s="106">
        <v>108</v>
      </c>
      <c r="I45" s="106">
        <v>89</v>
      </c>
      <c r="J45" s="106">
        <v>100</v>
      </c>
      <c r="K45" s="106">
        <v>0</v>
      </c>
      <c r="L45" s="106">
        <v>169</v>
      </c>
      <c r="M45" s="106">
        <v>0</v>
      </c>
      <c r="N45" s="107">
        <f>N12/N21*100</f>
        <v>127.89923397458911</v>
      </c>
    </row>
    <row r="46" spans="1:14" x14ac:dyDescent="0.2">
      <c r="A46" s="48" t="s">
        <v>80</v>
      </c>
      <c r="B46" s="97">
        <v>0</v>
      </c>
      <c r="C46" s="97">
        <v>0</v>
      </c>
      <c r="D46" s="97">
        <v>0</v>
      </c>
      <c r="E46" s="97">
        <v>0.12</v>
      </c>
      <c r="F46" s="97">
        <v>0.06</v>
      </c>
      <c r="G46" s="97">
        <v>0.5</v>
      </c>
      <c r="H46" s="97">
        <v>0.4</v>
      </c>
      <c r="I46" s="97">
        <v>0.33</v>
      </c>
      <c r="J46" s="97">
        <v>0.25</v>
      </c>
      <c r="K46" s="97">
        <v>0</v>
      </c>
      <c r="L46" s="97">
        <v>0.4</v>
      </c>
      <c r="M46" s="97">
        <v>0</v>
      </c>
      <c r="N46" s="51">
        <f>N24/N33</f>
        <v>0.22222222222222221</v>
      </c>
    </row>
    <row r="47" spans="1:14" x14ac:dyDescent="0.2">
      <c r="A47" s="103" t="s">
        <v>69</v>
      </c>
      <c r="B47" s="108">
        <v>0</v>
      </c>
      <c r="C47" s="108">
        <v>0</v>
      </c>
      <c r="D47" s="108">
        <v>0</v>
      </c>
      <c r="E47" s="108">
        <v>50</v>
      </c>
      <c r="F47" s="108">
        <v>31.25</v>
      </c>
      <c r="G47" s="108">
        <v>225.56</v>
      </c>
      <c r="H47" s="108">
        <v>200</v>
      </c>
      <c r="I47" s="108">
        <v>133.33000000000001</v>
      </c>
      <c r="J47" s="108">
        <v>87.72</v>
      </c>
      <c r="K47" s="108">
        <v>0</v>
      </c>
      <c r="L47" s="108">
        <v>200</v>
      </c>
      <c r="M47" s="108">
        <v>0</v>
      </c>
      <c r="N47" s="109">
        <f>N27/N36*100</f>
        <v>98.6111111111111</v>
      </c>
    </row>
    <row r="48" spans="1:14" x14ac:dyDescent="0.2">
      <c r="A48" s="48" t="s">
        <v>64</v>
      </c>
      <c r="B48" s="94">
        <v>0.33</v>
      </c>
      <c r="C48" s="94">
        <v>0.6</v>
      </c>
      <c r="D48" s="94">
        <v>0.1</v>
      </c>
      <c r="E48" s="94">
        <v>0.12</v>
      </c>
      <c r="F48" s="94">
        <v>0.11</v>
      </c>
      <c r="G48" s="94">
        <v>0.26</v>
      </c>
      <c r="H48" s="94">
        <v>0.28000000000000003</v>
      </c>
      <c r="I48" s="94">
        <v>0.15</v>
      </c>
      <c r="J48" s="94">
        <v>0.19</v>
      </c>
      <c r="K48" s="94">
        <v>0.24</v>
      </c>
      <c r="L48" s="94">
        <v>0.36</v>
      </c>
      <c r="M48" s="94">
        <v>1</v>
      </c>
      <c r="N48" s="95">
        <f>N28/N37</f>
        <v>0.22222222222222221</v>
      </c>
    </row>
    <row r="49" spans="1:14" ht="13.5" thickBot="1" x14ac:dyDescent="0.25">
      <c r="A49" s="25" t="s">
        <v>70</v>
      </c>
      <c r="B49" s="110">
        <v>0</v>
      </c>
      <c r="C49" s="110">
        <v>0</v>
      </c>
      <c r="D49" s="110">
        <v>0</v>
      </c>
      <c r="E49" s="110">
        <v>100</v>
      </c>
      <c r="F49" s="110">
        <v>58</v>
      </c>
      <c r="G49" s="110">
        <v>191</v>
      </c>
      <c r="H49" s="110">
        <v>143</v>
      </c>
      <c r="I49" s="110">
        <v>217</v>
      </c>
      <c r="J49" s="110">
        <v>132</v>
      </c>
      <c r="K49" s="110">
        <v>0</v>
      </c>
      <c r="L49" s="110">
        <v>111</v>
      </c>
      <c r="M49" s="110">
        <v>0</v>
      </c>
      <c r="N49" s="111">
        <f>N30/N39*100</f>
        <v>100</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75" sqref="A75"/>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2020</v>
      </c>
      <c r="G4" s="36"/>
      <c r="H4" s="35"/>
      <c r="I4" s="35"/>
      <c r="J4" s="35"/>
    </row>
    <row r="5" spans="1:14" ht="15.75" thickBot="1" x14ac:dyDescent="0.25">
      <c r="A5" s="58" t="s">
        <v>103</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2400</v>
      </c>
      <c r="E6" s="56">
        <v>1205</v>
      </c>
      <c r="F6" s="56">
        <v>12090</v>
      </c>
      <c r="G6" s="56">
        <v>0</v>
      </c>
      <c r="H6" s="56">
        <v>12500</v>
      </c>
      <c r="I6" s="56">
        <v>21550</v>
      </c>
      <c r="J6" s="56">
        <v>0</v>
      </c>
      <c r="K6" s="56">
        <v>0</v>
      </c>
      <c r="L6" s="56">
        <v>0</v>
      </c>
      <c r="M6" s="56">
        <v>0</v>
      </c>
      <c r="N6" s="57">
        <f>SUM(B6:M6)</f>
        <v>49745</v>
      </c>
    </row>
    <row r="7" spans="1:14" x14ac:dyDescent="0.2">
      <c r="A7" s="34" t="s">
        <v>4</v>
      </c>
      <c r="B7" s="44">
        <v>2161</v>
      </c>
      <c r="C7" s="44">
        <v>1900</v>
      </c>
      <c r="D7" s="44">
        <v>2751</v>
      </c>
      <c r="E7" s="44">
        <v>7068</v>
      </c>
      <c r="F7" s="44">
        <v>7381</v>
      </c>
      <c r="G7" s="44">
        <v>7721</v>
      </c>
      <c r="H7" s="44">
        <v>7083</v>
      </c>
      <c r="I7" s="44">
        <v>5169</v>
      </c>
      <c r="J7" s="44">
        <v>4194</v>
      </c>
      <c r="K7" s="44">
        <v>5637</v>
      </c>
      <c r="L7" s="44">
        <v>2596</v>
      </c>
      <c r="M7" s="44">
        <v>303</v>
      </c>
      <c r="N7" s="45">
        <f>SUM(B7:M7)</f>
        <v>53964</v>
      </c>
    </row>
    <row r="8" spans="1:14" x14ac:dyDescent="0.2">
      <c r="A8" s="48" t="s">
        <v>55</v>
      </c>
      <c r="B8" s="60">
        <v>9122</v>
      </c>
      <c r="C8" s="60">
        <v>8179</v>
      </c>
      <c r="D8" s="60">
        <v>12695</v>
      </c>
      <c r="E8" s="60">
        <v>33202</v>
      </c>
      <c r="F8" s="60">
        <v>37146</v>
      </c>
      <c r="G8" s="60">
        <v>39725</v>
      </c>
      <c r="H8" s="60">
        <v>36636</v>
      </c>
      <c r="I8" s="60">
        <v>27647</v>
      </c>
      <c r="J8" s="60">
        <v>24355</v>
      </c>
      <c r="K8" s="60">
        <v>33797</v>
      </c>
      <c r="L8" s="60">
        <v>15561</v>
      </c>
      <c r="M8" s="60">
        <v>1935</v>
      </c>
      <c r="N8" s="59">
        <f>SUM(B8:M8)</f>
        <v>280000</v>
      </c>
    </row>
    <row r="9" spans="1:14" x14ac:dyDescent="0.2">
      <c r="A9" s="34" t="s">
        <v>5</v>
      </c>
      <c r="B9" s="88">
        <v>0</v>
      </c>
      <c r="C9" s="88">
        <v>0</v>
      </c>
      <c r="D9" s="88">
        <v>0.87</v>
      </c>
      <c r="E9" s="88">
        <v>0.17</v>
      </c>
      <c r="F9" s="88">
        <v>1.64</v>
      </c>
      <c r="G9" s="88">
        <v>0</v>
      </c>
      <c r="H9" s="88">
        <v>1.76</v>
      </c>
      <c r="I9" s="88">
        <v>4.17</v>
      </c>
      <c r="J9" s="88">
        <v>0</v>
      </c>
      <c r="K9" s="88">
        <v>0</v>
      </c>
      <c r="L9" s="88">
        <v>0</v>
      </c>
      <c r="M9" s="88">
        <v>0</v>
      </c>
      <c r="N9" s="89">
        <f>N6/N7</f>
        <v>0.92181824920317246</v>
      </c>
    </row>
    <row r="10" spans="1:14" x14ac:dyDescent="0.2">
      <c r="A10" s="48" t="s">
        <v>6</v>
      </c>
      <c r="B10" s="90">
        <v>36290</v>
      </c>
      <c r="C10" s="90">
        <v>13800</v>
      </c>
      <c r="D10" s="90">
        <v>9184</v>
      </c>
      <c r="E10" s="90">
        <v>25823</v>
      </c>
      <c r="F10" s="90">
        <v>25090</v>
      </c>
      <c r="G10" s="90">
        <v>121959</v>
      </c>
      <c r="H10" s="90">
        <v>25609</v>
      </c>
      <c r="I10" s="90">
        <v>69750</v>
      </c>
      <c r="J10" s="90">
        <v>41635</v>
      </c>
      <c r="K10" s="90">
        <v>62067</v>
      </c>
      <c r="L10" s="90">
        <v>5982</v>
      </c>
      <c r="M10" s="90">
        <v>0</v>
      </c>
      <c r="N10" s="91">
        <f>SUM(B10:M10)</f>
        <v>437189</v>
      </c>
    </row>
    <row r="11" spans="1:14" x14ac:dyDescent="0.2">
      <c r="A11" s="34" t="s">
        <v>7</v>
      </c>
      <c r="B11" s="92">
        <v>36290</v>
      </c>
      <c r="C11" s="92">
        <v>13800</v>
      </c>
      <c r="D11" s="92">
        <v>6784</v>
      </c>
      <c r="E11" s="92">
        <v>24618</v>
      </c>
      <c r="F11" s="92">
        <v>13000</v>
      </c>
      <c r="G11" s="92">
        <v>121959</v>
      </c>
      <c r="H11" s="92">
        <v>13109</v>
      </c>
      <c r="I11" s="92">
        <v>48200</v>
      </c>
      <c r="J11" s="92">
        <v>41635</v>
      </c>
      <c r="K11" s="92">
        <v>62067</v>
      </c>
      <c r="L11" s="92">
        <v>5982</v>
      </c>
      <c r="M11" s="92">
        <v>0</v>
      </c>
      <c r="N11" s="93">
        <f>SUM(B11:M11)</f>
        <v>387444</v>
      </c>
    </row>
    <row r="12" spans="1:14" x14ac:dyDescent="0.2">
      <c r="A12" s="48" t="s">
        <v>8</v>
      </c>
      <c r="B12" s="94">
        <v>0</v>
      </c>
      <c r="C12" s="94">
        <v>0</v>
      </c>
      <c r="D12" s="94">
        <v>0.26</v>
      </c>
      <c r="E12" s="94">
        <v>0.05</v>
      </c>
      <c r="F12" s="94">
        <v>0.48</v>
      </c>
      <c r="G12" s="94">
        <v>0</v>
      </c>
      <c r="H12" s="94">
        <v>0.49</v>
      </c>
      <c r="I12" s="94">
        <v>0.31</v>
      </c>
      <c r="J12" s="94">
        <v>0</v>
      </c>
      <c r="K12" s="94">
        <v>0</v>
      </c>
      <c r="L12" s="94">
        <v>0</v>
      </c>
      <c r="M12" s="94">
        <v>0</v>
      </c>
      <c r="N12" s="95">
        <f>N6/N10</f>
        <v>0.11378374112797897</v>
      </c>
    </row>
    <row r="13" spans="1:14" ht="13.5" thickBot="1" x14ac:dyDescent="0.25">
      <c r="A13" s="25" t="s">
        <v>9</v>
      </c>
      <c r="B13" s="86">
        <v>910</v>
      </c>
      <c r="C13" s="86">
        <v>0</v>
      </c>
      <c r="D13" s="86">
        <v>7000</v>
      </c>
      <c r="E13" s="86">
        <v>8780</v>
      </c>
      <c r="F13" s="86">
        <v>16595</v>
      </c>
      <c r="G13" s="86">
        <v>0</v>
      </c>
      <c r="H13" s="86">
        <v>0</v>
      </c>
      <c r="I13" s="86">
        <v>0</v>
      </c>
      <c r="J13" s="86">
        <v>4700</v>
      </c>
      <c r="K13" s="86">
        <v>22357</v>
      </c>
      <c r="L13" s="86">
        <v>2316</v>
      </c>
      <c r="M13" s="86">
        <v>0</v>
      </c>
      <c r="N13" s="87">
        <f>SUM(B13:M13)</f>
        <v>62658</v>
      </c>
    </row>
    <row r="14" spans="1:14" ht="16.5" thickTop="1" thickBot="1" x14ac:dyDescent="0.25">
      <c r="A14" s="47" t="s">
        <v>89</v>
      </c>
    </row>
    <row r="15" spans="1:14" ht="13.5" thickTop="1" x14ac:dyDescent="0.2">
      <c r="A15" s="52" t="s">
        <v>3</v>
      </c>
      <c r="B15" s="56">
        <v>0</v>
      </c>
      <c r="C15" s="56">
        <v>485</v>
      </c>
      <c r="D15" s="56">
        <v>6857</v>
      </c>
      <c r="E15" s="56">
        <v>28201</v>
      </c>
      <c r="F15" s="56">
        <v>16008</v>
      </c>
      <c r="G15" s="56">
        <v>11918</v>
      </c>
      <c r="H15" s="56">
        <v>27530</v>
      </c>
      <c r="I15" s="56">
        <v>53033</v>
      </c>
      <c r="J15" s="56">
        <v>13139</v>
      </c>
      <c r="K15" s="56">
        <v>30561</v>
      </c>
      <c r="L15" s="56">
        <v>485</v>
      </c>
      <c r="M15" s="56">
        <v>0</v>
      </c>
      <c r="N15" s="57">
        <f>SUM(B15:M15)</f>
        <v>188217</v>
      </c>
    </row>
    <row r="16" spans="1:14" x14ac:dyDescent="0.2">
      <c r="A16" s="34" t="s">
        <v>4</v>
      </c>
      <c r="B16" s="44">
        <v>9963</v>
      </c>
      <c r="C16" s="44">
        <v>7548</v>
      </c>
      <c r="D16" s="44">
        <v>15012</v>
      </c>
      <c r="E16" s="44">
        <v>23749</v>
      </c>
      <c r="F16" s="44">
        <v>32935</v>
      </c>
      <c r="G16" s="44">
        <v>39978</v>
      </c>
      <c r="H16" s="44">
        <v>34178</v>
      </c>
      <c r="I16" s="44">
        <v>21274</v>
      </c>
      <c r="J16" s="44">
        <v>19488</v>
      </c>
      <c r="K16" s="44">
        <v>25732</v>
      </c>
      <c r="L16" s="44">
        <v>12583</v>
      </c>
      <c r="M16" s="44">
        <v>2746</v>
      </c>
      <c r="N16" s="45">
        <f>SUM(B16:M16)</f>
        <v>245186</v>
      </c>
    </row>
    <row r="17" spans="1:14" x14ac:dyDescent="0.2">
      <c r="A17" s="48" t="s">
        <v>55</v>
      </c>
      <c r="B17" s="60">
        <v>36333</v>
      </c>
      <c r="C17" s="60">
        <v>29862</v>
      </c>
      <c r="D17" s="60">
        <v>61217</v>
      </c>
      <c r="E17" s="60">
        <v>104128</v>
      </c>
      <c r="F17" s="60">
        <v>147833</v>
      </c>
      <c r="G17" s="60">
        <v>175407</v>
      </c>
      <c r="H17" s="60">
        <v>156682</v>
      </c>
      <c r="I17" s="60">
        <v>101377</v>
      </c>
      <c r="J17" s="60">
        <v>94960</v>
      </c>
      <c r="K17" s="60">
        <v>130405</v>
      </c>
      <c r="L17" s="60">
        <v>61680</v>
      </c>
      <c r="M17" s="60">
        <v>13569</v>
      </c>
      <c r="N17" s="59">
        <f>SUM(B17:M17)</f>
        <v>1113453</v>
      </c>
    </row>
    <row r="18" spans="1:14" x14ac:dyDescent="0.2">
      <c r="A18" s="34" t="s">
        <v>5</v>
      </c>
      <c r="B18" s="88">
        <v>0</v>
      </c>
      <c r="C18" s="88">
        <v>0.06</v>
      </c>
      <c r="D18" s="88">
        <v>0.46</v>
      </c>
      <c r="E18" s="88">
        <v>1.19</v>
      </c>
      <c r="F18" s="88">
        <v>0.49</v>
      </c>
      <c r="G18" s="88">
        <v>0.3</v>
      </c>
      <c r="H18" s="88">
        <v>0.81</v>
      </c>
      <c r="I18" s="88">
        <v>2.4900000000000002</v>
      </c>
      <c r="J18" s="88">
        <v>0.67</v>
      </c>
      <c r="K18" s="88">
        <v>1.19</v>
      </c>
      <c r="L18" s="88">
        <v>0.04</v>
      </c>
      <c r="M18" s="88">
        <v>0</v>
      </c>
      <c r="N18" s="89">
        <f>N15/N16</f>
        <v>0.76764986581615591</v>
      </c>
    </row>
    <row r="19" spans="1:14" x14ac:dyDescent="0.2">
      <c r="A19" s="48" t="s">
        <v>6</v>
      </c>
      <c r="B19" s="90">
        <v>36290</v>
      </c>
      <c r="C19" s="90">
        <v>20810</v>
      </c>
      <c r="D19" s="90">
        <v>33454</v>
      </c>
      <c r="E19" s="90">
        <v>100585</v>
      </c>
      <c r="F19" s="90">
        <v>42500</v>
      </c>
      <c r="G19" s="90">
        <v>311561</v>
      </c>
      <c r="H19" s="90">
        <v>236896</v>
      </c>
      <c r="I19" s="90">
        <v>239259</v>
      </c>
      <c r="J19" s="90">
        <v>80514</v>
      </c>
      <c r="K19" s="90">
        <v>191744</v>
      </c>
      <c r="L19" s="90">
        <v>45379</v>
      </c>
      <c r="M19" s="90">
        <v>0</v>
      </c>
      <c r="N19" s="91">
        <f>SUM(B19:M19)</f>
        <v>1338992</v>
      </c>
    </row>
    <row r="20" spans="1:14" x14ac:dyDescent="0.2">
      <c r="A20" s="34" t="s">
        <v>7</v>
      </c>
      <c r="B20" s="92">
        <v>36290</v>
      </c>
      <c r="C20" s="92">
        <v>20325</v>
      </c>
      <c r="D20" s="92">
        <v>26597</v>
      </c>
      <c r="E20" s="92">
        <v>72384</v>
      </c>
      <c r="F20" s="92">
        <v>26492</v>
      </c>
      <c r="G20" s="92">
        <v>299643</v>
      </c>
      <c r="H20" s="92">
        <v>209366</v>
      </c>
      <c r="I20" s="92">
        <v>186226</v>
      </c>
      <c r="J20" s="92">
        <v>67375</v>
      </c>
      <c r="K20" s="92">
        <v>161183</v>
      </c>
      <c r="L20" s="92">
        <v>44894</v>
      </c>
      <c r="M20" s="92">
        <v>0</v>
      </c>
      <c r="N20" s="93">
        <f>SUM(B20:M20)</f>
        <v>1150775</v>
      </c>
    </row>
    <row r="21" spans="1:14" x14ac:dyDescent="0.2">
      <c r="A21" s="48" t="s">
        <v>8</v>
      </c>
      <c r="B21" s="94">
        <v>0</v>
      </c>
      <c r="C21" s="94">
        <v>0.02</v>
      </c>
      <c r="D21" s="94">
        <v>0.2</v>
      </c>
      <c r="E21" s="94">
        <v>0.28000000000000003</v>
      </c>
      <c r="F21" s="94">
        <v>0.38</v>
      </c>
      <c r="G21" s="94">
        <v>0.04</v>
      </c>
      <c r="H21" s="94">
        <v>0.12</v>
      </c>
      <c r="I21" s="94">
        <v>0.22</v>
      </c>
      <c r="J21" s="94">
        <v>0.16</v>
      </c>
      <c r="K21" s="94">
        <v>0.16</v>
      </c>
      <c r="L21" s="94">
        <v>0.01</v>
      </c>
      <c r="M21" s="94">
        <v>0</v>
      </c>
      <c r="N21" s="95">
        <f>N15/N19</f>
        <v>0.14056618710193938</v>
      </c>
    </row>
    <row r="22" spans="1:14" ht="13.5" thickBot="1" x14ac:dyDescent="0.25">
      <c r="A22" s="25" t="s">
        <v>9</v>
      </c>
      <c r="B22" s="86">
        <v>6298</v>
      </c>
      <c r="C22" s="86">
        <v>235</v>
      </c>
      <c r="D22" s="86">
        <v>19314</v>
      </c>
      <c r="E22" s="86">
        <v>14365</v>
      </c>
      <c r="F22" s="86">
        <v>22684</v>
      </c>
      <c r="G22" s="86">
        <v>50948</v>
      </c>
      <c r="H22" s="86">
        <v>16676</v>
      </c>
      <c r="I22" s="86">
        <v>16880</v>
      </c>
      <c r="J22" s="86">
        <v>49441</v>
      </c>
      <c r="K22" s="86">
        <v>49619</v>
      </c>
      <c r="L22" s="86">
        <v>3391</v>
      </c>
      <c r="M22" s="86">
        <v>0</v>
      </c>
      <c r="N22" s="87">
        <f>SUM(B22:M22)</f>
        <v>249851</v>
      </c>
    </row>
    <row r="23" spans="1:14" ht="16.5" thickTop="1" thickBot="1" x14ac:dyDescent="0.25">
      <c r="A23" s="47" t="s">
        <v>104</v>
      </c>
      <c r="B23" s="30"/>
      <c r="C23" s="30"/>
      <c r="D23" s="30"/>
      <c r="E23" s="30"/>
      <c r="F23" s="46"/>
      <c r="G23" s="46"/>
    </row>
    <row r="24" spans="1:14" ht="13.5" thickTop="1" x14ac:dyDescent="0.2">
      <c r="A24" s="52" t="s">
        <v>56</v>
      </c>
      <c r="B24" s="56">
        <v>0</v>
      </c>
      <c r="C24" s="56">
        <v>0</v>
      </c>
      <c r="D24" s="56">
        <v>1</v>
      </c>
      <c r="E24" s="56">
        <v>1</v>
      </c>
      <c r="F24" s="56">
        <v>2</v>
      </c>
      <c r="G24" s="56">
        <v>0</v>
      </c>
      <c r="H24" s="56">
        <v>1</v>
      </c>
      <c r="I24" s="56">
        <v>1</v>
      </c>
      <c r="J24" s="56">
        <v>0</v>
      </c>
      <c r="K24" s="56">
        <v>0</v>
      </c>
      <c r="L24" s="56">
        <v>0</v>
      </c>
      <c r="M24" s="56">
        <v>0</v>
      </c>
      <c r="N24" s="57">
        <f>SUM(B24:M24)</f>
        <v>6</v>
      </c>
    </row>
    <row r="25" spans="1:14" x14ac:dyDescent="0.2">
      <c r="A25" s="34" t="s">
        <v>4</v>
      </c>
      <c r="B25" s="44">
        <v>0</v>
      </c>
      <c r="C25" s="44">
        <v>0</v>
      </c>
      <c r="D25" s="44">
        <v>1</v>
      </c>
      <c r="E25" s="44">
        <v>1</v>
      </c>
      <c r="F25" s="44">
        <v>1</v>
      </c>
      <c r="G25" s="44">
        <v>1</v>
      </c>
      <c r="H25" s="44">
        <v>1</v>
      </c>
      <c r="I25" s="44">
        <v>0</v>
      </c>
      <c r="J25" s="44">
        <v>1</v>
      </c>
      <c r="K25" s="44">
        <v>1</v>
      </c>
      <c r="L25" s="44">
        <v>0</v>
      </c>
      <c r="M25" s="44">
        <v>0</v>
      </c>
      <c r="N25" s="45">
        <f>SUM(B25:M25)</f>
        <v>7</v>
      </c>
    </row>
    <row r="26" spans="1:14" x14ac:dyDescent="0.2">
      <c r="A26" s="48" t="s">
        <v>55</v>
      </c>
      <c r="B26" s="60">
        <v>8</v>
      </c>
      <c r="C26" s="60">
        <v>9</v>
      </c>
      <c r="D26" s="60">
        <v>14</v>
      </c>
      <c r="E26" s="60">
        <v>21</v>
      </c>
      <c r="F26" s="60">
        <v>30</v>
      </c>
      <c r="G26" s="60">
        <v>30</v>
      </c>
      <c r="H26" s="60">
        <v>22</v>
      </c>
      <c r="I26" s="60">
        <v>14</v>
      </c>
      <c r="J26" s="60">
        <v>30</v>
      </c>
      <c r="K26" s="60">
        <v>30</v>
      </c>
      <c r="L26" s="60">
        <v>15</v>
      </c>
      <c r="M26" s="60">
        <v>4</v>
      </c>
      <c r="N26" s="59">
        <f>SUM(B26:M26)</f>
        <v>227</v>
      </c>
    </row>
    <row r="27" spans="1:14" x14ac:dyDescent="0.2">
      <c r="A27" s="34" t="s">
        <v>5</v>
      </c>
      <c r="B27" s="88">
        <v>0</v>
      </c>
      <c r="C27" s="88">
        <v>0</v>
      </c>
      <c r="D27" s="88">
        <v>1</v>
      </c>
      <c r="E27" s="88">
        <v>1</v>
      </c>
      <c r="F27" s="88">
        <v>2</v>
      </c>
      <c r="G27" s="88">
        <v>0</v>
      </c>
      <c r="H27" s="88">
        <v>1</v>
      </c>
      <c r="I27" s="88">
        <v>1</v>
      </c>
      <c r="J27" s="88">
        <v>0</v>
      </c>
      <c r="K27" s="88">
        <v>0</v>
      </c>
      <c r="L27" s="88">
        <v>0</v>
      </c>
      <c r="M27" s="88">
        <v>0</v>
      </c>
      <c r="N27" s="89">
        <f>IF(N25=0,N24/1,N24/N25)</f>
        <v>0.8571428571428571</v>
      </c>
    </row>
    <row r="28" spans="1:14" x14ac:dyDescent="0.2">
      <c r="A28" s="48" t="s">
        <v>57</v>
      </c>
      <c r="B28" s="90">
        <v>2</v>
      </c>
      <c r="C28" s="90">
        <v>1</v>
      </c>
      <c r="D28" s="90">
        <v>3</v>
      </c>
      <c r="E28" s="90">
        <v>3</v>
      </c>
      <c r="F28" s="90">
        <v>4</v>
      </c>
      <c r="G28" s="90">
        <v>6</v>
      </c>
      <c r="H28" s="90">
        <v>4</v>
      </c>
      <c r="I28" s="90">
        <v>2</v>
      </c>
      <c r="J28" s="90">
        <v>3</v>
      </c>
      <c r="K28" s="90">
        <v>5</v>
      </c>
      <c r="L28" s="90">
        <v>1</v>
      </c>
      <c r="M28" s="90">
        <v>0</v>
      </c>
      <c r="N28" s="91">
        <f>SUM(B28:M28)</f>
        <v>34</v>
      </c>
    </row>
    <row r="29" spans="1:14" x14ac:dyDescent="0.2">
      <c r="A29" s="34" t="s">
        <v>58</v>
      </c>
      <c r="B29" s="92">
        <v>2</v>
      </c>
      <c r="C29" s="92">
        <v>1</v>
      </c>
      <c r="D29" s="92">
        <v>2</v>
      </c>
      <c r="E29" s="92">
        <v>2</v>
      </c>
      <c r="F29" s="92">
        <v>2</v>
      </c>
      <c r="G29" s="92">
        <v>6</v>
      </c>
      <c r="H29" s="92">
        <v>3</v>
      </c>
      <c r="I29" s="92">
        <v>1</v>
      </c>
      <c r="J29" s="92">
        <v>3</v>
      </c>
      <c r="K29" s="92">
        <v>5</v>
      </c>
      <c r="L29" s="92">
        <v>1</v>
      </c>
      <c r="M29" s="92">
        <v>0</v>
      </c>
      <c r="N29" s="93">
        <f>SUM(B29:M29)</f>
        <v>28</v>
      </c>
    </row>
    <row r="30" spans="1:14" x14ac:dyDescent="0.2">
      <c r="A30" s="48" t="s">
        <v>8</v>
      </c>
      <c r="B30" s="94">
        <v>0</v>
      </c>
      <c r="C30" s="94">
        <v>0</v>
      </c>
      <c r="D30" s="94">
        <v>0.33</v>
      </c>
      <c r="E30" s="94">
        <v>0.33</v>
      </c>
      <c r="F30" s="94">
        <v>0.5</v>
      </c>
      <c r="G30" s="94">
        <v>0</v>
      </c>
      <c r="H30" s="94">
        <v>0.25</v>
      </c>
      <c r="I30" s="94">
        <v>0.5</v>
      </c>
      <c r="J30" s="94">
        <v>0</v>
      </c>
      <c r="K30" s="94">
        <v>0</v>
      </c>
      <c r="L30" s="94">
        <v>0</v>
      </c>
      <c r="M30" s="94">
        <v>0</v>
      </c>
      <c r="N30" s="95">
        <f>N24/N28</f>
        <v>0.17647058823529413</v>
      </c>
    </row>
    <row r="31" spans="1:14" ht="13.5" thickBot="1" x14ac:dyDescent="0.25">
      <c r="A31" s="25" t="s">
        <v>59</v>
      </c>
      <c r="B31" s="86">
        <v>1</v>
      </c>
      <c r="C31" s="86">
        <v>0</v>
      </c>
      <c r="D31" s="86">
        <v>1</v>
      </c>
      <c r="E31" s="86">
        <v>3</v>
      </c>
      <c r="F31" s="86">
        <v>2</v>
      </c>
      <c r="G31" s="86">
        <v>0</v>
      </c>
      <c r="H31" s="86">
        <v>0</v>
      </c>
      <c r="I31" s="86">
        <v>0</v>
      </c>
      <c r="J31" s="86">
        <v>1</v>
      </c>
      <c r="K31" s="86">
        <v>4</v>
      </c>
      <c r="L31" s="86">
        <v>1</v>
      </c>
      <c r="M31" s="86">
        <v>0</v>
      </c>
      <c r="N31" s="87">
        <f>SUM(B31:M31)</f>
        <v>13</v>
      </c>
    </row>
    <row r="32" spans="1:14" ht="16.5" thickTop="1" thickBot="1" x14ac:dyDescent="0.25">
      <c r="A32" s="47" t="s">
        <v>91</v>
      </c>
    </row>
    <row r="33" spans="1:14" ht="13.5" thickTop="1" x14ac:dyDescent="0.2">
      <c r="A33" s="52" t="s">
        <v>56</v>
      </c>
      <c r="B33" s="56">
        <v>0</v>
      </c>
      <c r="C33" s="56">
        <v>1</v>
      </c>
      <c r="D33" s="56">
        <v>3</v>
      </c>
      <c r="E33" s="56">
        <v>3</v>
      </c>
      <c r="F33" s="56">
        <v>3</v>
      </c>
      <c r="G33" s="56">
        <v>2</v>
      </c>
      <c r="H33" s="56">
        <v>3</v>
      </c>
      <c r="I33" s="56">
        <v>3</v>
      </c>
      <c r="J33" s="56">
        <v>2</v>
      </c>
      <c r="K33" s="56">
        <v>4</v>
      </c>
      <c r="L33" s="56">
        <v>1</v>
      </c>
      <c r="M33" s="56">
        <v>0</v>
      </c>
      <c r="N33" s="57">
        <f>SUM(B33:M33)</f>
        <v>25</v>
      </c>
    </row>
    <row r="34" spans="1:14" x14ac:dyDescent="0.2">
      <c r="A34" s="34" t="s">
        <v>4</v>
      </c>
      <c r="B34" s="44">
        <v>2</v>
      </c>
      <c r="C34" s="44">
        <v>2</v>
      </c>
      <c r="D34" s="44">
        <v>3</v>
      </c>
      <c r="E34" s="44">
        <v>4</v>
      </c>
      <c r="F34" s="44">
        <v>5</v>
      </c>
      <c r="G34" s="44">
        <v>5</v>
      </c>
      <c r="H34" s="44">
        <v>4</v>
      </c>
      <c r="I34" s="44">
        <v>1</v>
      </c>
      <c r="J34" s="44">
        <v>4</v>
      </c>
      <c r="K34" s="44">
        <v>4</v>
      </c>
      <c r="L34" s="44">
        <v>2</v>
      </c>
      <c r="M34" s="44">
        <v>1</v>
      </c>
      <c r="N34" s="45">
        <f>SUM(B34:M34)</f>
        <v>37</v>
      </c>
    </row>
    <row r="35" spans="1:14" x14ac:dyDescent="0.2">
      <c r="A35" s="48" t="s">
        <v>55</v>
      </c>
      <c r="B35" s="60">
        <v>56</v>
      </c>
      <c r="C35" s="60">
        <v>65</v>
      </c>
      <c r="D35" s="60">
        <v>74</v>
      </c>
      <c r="E35" s="60">
        <v>114</v>
      </c>
      <c r="F35" s="60">
        <v>159</v>
      </c>
      <c r="G35" s="60">
        <v>152</v>
      </c>
      <c r="H35" s="60">
        <v>95</v>
      </c>
      <c r="I35" s="60">
        <v>68</v>
      </c>
      <c r="J35" s="60">
        <v>139</v>
      </c>
      <c r="K35" s="60">
        <v>147</v>
      </c>
      <c r="L35" s="60">
        <v>110</v>
      </c>
      <c r="M35" s="60">
        <v>28</v>
      </c>
      <c r="N35" s="59">
        <f>SUM(B35:M35)</f>
        <v>1207</v>
      </c>
    </row>
    <row r="36" spans="1:14" x14ac:dyDescent="0.2">
      <c r="A36" s="34" t="s">
        <v>5</v>
      </c>
      <c r="B36" s="88">
        <v>0</v>
      </c>
      <c r="C36" s="88">
        <v>0.5</v>
      </c>
      <c r="D36" s="88">
        <v>1</v>
      </c>
      <c r="E36" s="88">
        <v>0.75</v>
      </c>
      <c r="F36" s="88">
        <v>0.6</v>
      </c>
      <c r="G36" s="88">
        <v>0.4</v>
      </c>
      <c r="H36" s="88">
        <v>0.75</v>
      </c>
      <c r="I36" s="88">
        <v>3</v>
      </c>
      <c r="J36" s="88">
        <v>0.5</v>
      </c>
      <c r="K36" s="88">
        <v>1</v>
      </c>
      <c r="L36" s="88">
        <v>0.5</v>
      </c>
      <c r="M36" s="88">
        <v>0</v>
      </c>
      <c r="N36" s="89">
        <f>IF(N34=0,N33/1,N33/N34)</f>
        <v>0.67567567567567566</v>
      </c>
    </row>
    <row r="37" spans="1:14" x14ac:dyDescent="0.2">
      <c r="A37" s="48" t="s">
        <v>57</v>
      </c>
      <c r="B37" s="90">
        <v>2</v>
      </c>
      <c r="C37" s="90">
        <v>3</v>
      </c>
      <c r="D37" s="90">
        <v>8</v>
      </c>
      <c r="E37" s="90">
        <v>12</v>
      </c>
      <c r="F37" s="90">
        <v>11</v>
      </c>
      <c r="G37" s="90">
        <v>17</v>
      </c>
      <c r="H37" s="90">
        <v>14</v>
      </c>
      <c r="I37" s="90">
        <v>14</v>
      </c>
      <c r="J37" s="90">
        <v>12</v>
      </c>
      <c r="K37" s="90">
        <v>17</v>
      </c>
      <c r="L37" s="90">
        <v>10</v>
      </c>
      <c r="M37" s="90">
        <v>0</v>
      </c>
      <c r="N37" s="91">
        <f>SUM(B37:M37)</f>
        <v>120</v>
      </c>
    </row>
    <row r="38" spans="1:14" x14ac:dyDescent="0.2">
      <c r="A38" s="34" t="s">
        <v>58</v>
      </c>
      <c r="B38" s="92">
        <v>2</v>
      </c>
      <c r="C38" s="92">
        <v>2</v>
      </c>
      <c r="D38" s="92">
        <v>5</v>
      </c>
      <c r="E38" s="92">
        <v>9</v>
      </c>
      <c r="F38" s="92">
        <v>8</v>
      </c>
      <c r="G38" s="92">
        <v>15</v>
      </c>
      <c r="H38" s="92">
        <v>11</v>
      </c>
      <c r="I38" s="92">
        <v>11</v>
      </c>
      <c r="J38" s="92">
        <v>10</v>
      </c>
      <c r="K38" s="92">
        <v>13</v>
      </c>
      <c r="L38" s="92">
        <v>9</v>
      </c>
      <c r="M38" s="92">
        <v>0</v>
      </c>
      <c r="N38" s="93">
        <f>SUM(B38:M38)</f>
        <v>95</v>
      </c>
    </row>
    <row r="39" spans="1:14" x14ac:dyDescent="0.2">
      <c r="A39" s="48" t="s">
        <v>8</v>
      </c>
      <c r="B39" s="94">
        <v>0</v>
      </c>
      <c r="C39" s="94">
        <v>0.33</v>
      </c>
      <c r="D39" s="94">
        <v>0.38</v>
      </c>
      <c r="E39" s="94">
        <v>0.25</v>
      </c>
      <c r="F39" s="94">
        <v>0.27</v>
      </c>
      <c r="G39" s="94">
        <v>0.12</v>
      </c>
      <c r="H39" s="94">
        <v>0.21</v>
      </c>
      <c r="I39" s="94">
        <v>0.21</v>
      </c>
      <c r="J39" s="94">
        <v>0.17</v>
      </c>
      <c r="K39" s="94">
        <v>0.24</v>
      </c>
      <c r="L39" s="94">
        <v>0.1</v>
      </c>
      <c r="M39" s="94">
        <v>0</v>
      </c>
      <c r="N39" s="95">
        <f>N33/N37</f>
        <v>0.20833333333333334</v>
      </c>
    </row>
    <row r="40" spans="1:14" ht="13.5" thickBot="1" x14ac:dyDescent="0.25">
      <c r="A40" s="25" t="s">
        <v>59</v>
      </c>
      <c r="B40" s="86">
        <v>2</v>
      </c>
      <c r="C40" s="86">
        <v>1</v>
      </c>
      <c r="D40" s="86">
        <v>4</v>
      </c>
      <c r="E40" s="86">
        <v>5</v>
      </c>
      <c r="F40" s="86">
        <v>5</v>
      </c>
      <c r="G40" s="86">
        <v>2</v>
      </c>
      <c r="H40" s="86">
        <v>6</v>
      </c>
      <c r="I40" s="86">
        <v>2</v>
      </c>
      <c r="J40" s="86">
        <v>6</v>
      </c>
      <c r="K40" s="86">
        <v>6</v>
      </c>
      <c r="L40" s="86">
        <v>2</v>
      </c>
      <c r="M40" s="86">
        <v>0</v>
      </c>
      <c r="N40" s="87">
        <f>SUM(B40:M40)</f>
        <v>41</v>
      </c>
    </row>
    <row r="41" spans="1:14" ht="16.5" thickTop="1" thickBot="1" x14ac:dyDescent="0.25">
      <c r="A41" s="47" t="s">
        <v>92</v>
      </c>
    </row>
    <row r="42" spans="1:14" ht="13.5" thickTop="1" x14ac:dyDescent="0.2">
      <c r="A42" s="52" t="s">
        <v>79</v>
      </c>
      <c r="B42" s="98">
        <v>0</v>
      </c>
      <c r="C42" s="98">
        <v>0</v>
      </c>
      <c r="D42" s="98">
        <v>0.35</v>
      </c>
      <c r="E42" s="98">
        <v>0.04</v>
      </c>
      <c r="F42" s="98">
        <v>0.76</v>
      </c>
      <c r="G42" s="98">
        <v>0</v>
      </c>
      <c r="H42" s="98">
        <v>0.45</v>
      </c>
      <c r="I42" s="98">
        <v>0.41</v>
      </c>
      <c r="J42" s="98">
        <v>0</v>
      </c>
      <c r="K42" s="98">
        <v>0</v>
      </c>
      <c r="L42" s="98">
        <v>0</v>
      </c>
      <c r="M42" s="98">
        <v>0</v>
      </c>
      <c r="N42" s="99">
        <f>N6/N15</f>
        <v>0.26429599876738019</v>
      </c>
    </row>
    <row r="43" spans="1:14" x14ac:dyDescent="0.2">
      <c r="A43" s="103" t="s">
        <v>67</v>
      </c>
      <c r="B43" s="104">
        <v>0</v>
      </c>
      <c r="C43" s="104">
        <v>0</v>
      </c>
      <c r="D43" s="104">
        <v>189.13</v>
      </c>
      <c r="E43" s="104">
        <v>14.29</v>
      </c>
      <c r="F43" s="104">
        <v>334.69</v>
      </c>
      <c r="G43" s="104">
        <v>0</v>
      </c>
      <c r="H43" s="104">
        <v>217.28</v>
      </c>
      <c r="I43" s="104">
        <v>167.47</v>
      </c>
      <c r="J43" s="104">
        <v>0</v>
      </c>
      <c r="K43" s="104">
        <v>0</v>
      </c>
      <c r="L43" s="104">
        <v>0</v>
      </c>
      <c r="M43" s="104">
        <v>0</v>
      </c>
      <c r="N43" s="105">
        <f>N9/N18*100</f>
        <v>120.08316424612498</v>
      </c>
    </row>
    <row r="44" spans="1:14" x14ac:dyDescent="0.2">
      <c r="A44" s="48" t="s">
        <v>63</v>
      </c>
      <c r="B44" s="94">
        <v>1</v>
      </c>
      <c r="C44" s="94">
        <v>0.66</v>
      </c>
      <c r="D44" s="94">
        <v>0.27</v>
      </c>
      <c r="E44" s="94">
        <v>0.26</v>
      </c>
      <c r="F44" s="94">
        <v>0.59</v>
      </c>
      <c r="G44" s="94">
        <v>0.39</v>
      </c>
      <c r="H44" s="94">
        <v>0.11</v>
      </c>
      <c r="I44" s="94">
        <v>0.28999999999999998</v>
      </c>
      <c r="J44" s="94">
        <v>0.52</v>
      </c>
      <c r="K44" s="94">
        <v>0.32</v>
      </c>
      <c r="L44" s="94">
        <v>0.13</v>
      </c>
      <c r="M44" s="94">
        <v>0</v>
      </c>
      <c r="N44" s="95">
        <f>N10/N19</f>
        <v>0.32650605828862306</v>
      </c>
    </row>
    <row r="45" spans="1:14" x14ac:dyDescent="0.2">
      <c r="A45" s="34" t="s">
        <v>68</v>
      </c>
      <c r="B45" s="106">
        <v>0</v>
      </c>
      <c r="C45" s="106">
        <v>0</v>
      </c>
      <c r="D45" s="106">
        <v>130</v>
      </c>
      <c r="E45" s="106">
        <v>18</v>
      </c>
      <c r="F45" s="106">
        <v>126</v>
      </c>
      <c r="G45" s="106">
        <v>0</v>
      </c>
      <c r="H45" s="106">
        <v>408</v>
      </c>
      <c r="I45" s="106">
        <v>141</v>
      </c>
      <c r="J45" s="106">
        <v>0</v>
      </c>
      <c r="K45" s="106">
        <v>0</v>
      </c>
      <c r="L45" s="106">
        <v>0</v>
      </c>
      <c r="M45" s="106">
        <v>0</v>
      </c>
      <c r="N45" s="107">
        <f>N12/N21*100</f>
        <v>80.94673653306279</v>
      </c>
    </row>
    <row r="46" spans="1:14" x14ac:dyDescent="0.2">
      <c r="A46" s="48" t="s">
        <v>80</v>
      </c>
      <c r="B46" s="97">
        <v>0</v>
      </c>
      <c r="C46" s="97">
        <v>0</v>
      </c>
      <c r="D46" s="97">
        <v>0.33</v>
      </c>
      <c r="E46" s="97">
        <v>0.33</v>
      </c>
      <c r="F46" s="97">
        <v>0.67</v>
      </c>
      <c r="G46" s="97">
        <v>0</v>
      </c>
      <c r="H46" s="97">
        <v>0.33</v>
      </c>
      <c r="I46" s="97">
        <v>0.33</v>
      </c>
      <c r="J46" s="97">
        <v>0</v>
      </c>
      <c r="K46" s="97">
        <v>0</v>
      </c>
      <c r="L46" s="97">
        <v>0</v>
      </c>
      <c r="M46" s="97">
        <v>0</v>
      </c>
      <c r="N46" s="51">
        <f>N24/N33</f>
        <v>0.24</v>
      </c>
    </row>
    <row r="47" spans="1:14" x14ac:dyDescent="0.2">
      <c r="A47" s="103" t="s">
        <v>69</v>
      </c>
      <c r="B47" s="108">
        <v>0</v>
      </c>
      <c r="C47" s="108">
        <v>0</v>
      </c>
      <c r="D47" s="108">
        <v>100</v>
      </c>
      <c r="E47" s="108">
        <v>133.33000000000001</v>
      </c>
      <c r="F47" s="108">
        <v>333.33</v>
      </c>
      <c r="G47" s="108">
        <v>0</v>
      </c>
      <c r="H47" s="108">
        <v>133.33000000000001</v>
      </c>
      <c r="I47" s="108">
        <v>33.33</v>
      </c>
      <c r="J47" s="108">
        <v>0</v>
      </c>
      <c r="K47" s="108">
        <v>0</v>
      </c>
      <c r="L47" s="108">
        <v>0</v>
      </c>
      <c r="M47" s="108">
        <v>0</v>
      </c>
      <c r="N47" s="109">
        <f>N27/N36*100</f>
        <v>126.85714285714285</v>
      </c>
    </row>
    <row r="48" spans="1:14" x14ac:dyDescent="0.2">
      <c r="A48" s="48" t="s">
        <v>64</v>
      </c>
      <c r="B48" s="94">
        <v>1</v>
      </c>
      <c r="C48" s="94">
        <v>0.33</v>
      </c>
      <c r="D48" s="94">
        <v>0.38</v>
      </c>
      <c r="E48" s="94">
        <v>0.25</v>
      </c>
      <c r="F48" s="94">
        <v>0.36</v>
      </c>
      <c r="G48" s="94">
        <v>0.35</v>
      </c>
      <c r="H48" s="94">
        <v>0.28999999999999998</v>
      </c>
      <c r="I48" s="94">
        <v>0.14000000000000001</v>
      </c>
      <c r="J48" s="94">
        <v>0.25</v>
      </c>
      <c r="K48" s="94">
        <v>0.28999999999999998</v>
      </c>
      <c r="L48" s="94">
        <v>0.1</v>
      </c>
      <c r="M48" s="94">
        <v>0</v>
      </c>
      <c r="N48" s="95">
        <f>N28/N37</f>
        <v>0.28333333333333333</v>
      </c>
    </row>
    <row r="49" spans="1:14" ht="13.5" thickBot="1" x14ac:dyDescent="0.25">
      <c r="A49" s="25" t="s">
        <v>70</v>
      </c>
      <c r="B49" s="110">
        <v>0</v>
      </c>
      <c r="C49" s="110">
        <v>0</v>
      </c>
      <c r="D49" s="110">
        <v>87</v>
      </c>
      <c r="E49" s="110">
        <v>132</v>
      </c>
      <c r="F49" s="110">
        <v>185</v>
      </c>
      <c r="G49" s="110">
        <v>0</v>
      </c>
      <c r="H49" s="110">
        <v>119</v>
      </c>
      <c r="I49" s="110">
        <v>238</v>
      </c>
      <c r="J49" s="110">
        <v>0</v>
      </c>
      <c r="K49" s="110">
        <v>0</v>
      </c>
      <c r="L49" s="110">
        <v>0</v>
      </c>
      <c r="M49" s="110">
        <v>0</v>
      </c>
      <c r="N49" s="111">
        <f>N30/N39*100</f>
        <v>84.705882352941174</v>
      </c>
    </row>
    <row r="50" spans="1:14" ht="13.5" thickTop="1" x14ac:dyDescent="0.2">
      <c r="A50" s="102" t="s">
        <v>66</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TAP Report (1)</vt:lpstr>
      <vt:lpstr>Table of Contents (2)</vt:lpstr>
      <vt:lpstr>8 Year Peer Set (3)</vt:lpstr>
      <vt:lpstr>2015 Peer Set (4)</vt:lpstr>
      <vt:lpstr>2016 Peer Set (5)</vt:lpstr>
      <vt:lpstr>2017 Peer Set (6)</vt:lpstr>
      <vt:lpstr>2018 Peer Set (7)</vt:lpstr>
      <vt:lpstr>2019 Peer Set (8)</vt:lpstr>
      <vt:lpstr>2020 Peer Set (9)</vt:lpstr>
      <vt:lpstr>2021 Peer Set (10)</vt:lpstr>
      <vt:lpstr>2022 Peer Set (11)</vt:lpstr>
      <vt:lpstr>Glossary (12)</vt:lpstr>
      <vt:lpstr>'2015 Peer Set (4)'!Print_Area</vt:lpstr>
      <vt:lpstr>'2016 Peer Set (5)'!Print_Area</vt:lpstr>
      <vt:lpstr>'2017 Peer Set (6)'!Print_Area</vt:lpstr>
      <vt:lpstr>'2018 Peer Set (7)'!Print_Area</vt:lpstr>
      <vt:lpstr>'2019 Peer Set (8)'!Print_Area</vt:lpstr>
      <vt:lpstr>'2020 Peer Set (9)'!Print_Area</vt:lpstr>
      <vt:lpstr>'2021 Peer Set (10)'!Print_Area</vt:lpstr>
      <vt:lpstr>'2022 Peer Set (11)'!Print_Area</vt:lpstr>
      <vt:lpstr>'8 Year Peer Set (3)'!Print_Area</vt:lpstr>
      <vt:lpstr>'Glossary (12)'!Print_Area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Eastman</dc:creator>
  <cp:lastModifiedBy>Tawnya Sanderson</cp:lastModifiedBy>
  <cp:lastPrinted>2013-02-26T01:25:45Z</cp:lastPrinted>
  <dcterms:created xsi:type="dcterms:W3CDTF">2007-01-28T12:16:57Z</dcterms:created>
  <dcterms:modified xsi:type="dcterms:W3CDTF">2016-01-18T17:58:16Z</dcterms:modified>
</cp:coreProperties>
</file>