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0" yWindow="0" windowWidth="16755" windowHeight="7410"/>
  </bookViews>
  <sheets>
    <sheet name="TAP Report (1)" sheetId="30" r:id="rId1"/>
    <sheet name="Table of Contents (2)" sheetId="15" r:id="rId2"/>
    <sheet name="8 Year Peer Set (3)" sheetId="31" r:id="rId3"/>
    <sheet name="2016 Peer Set (4)" sheetId="32" r:id="rId4"/>
    <sheet name="2017 Peer Set (5)" sheetId="33" r:id="rId5"/>
    <sheet name="2018 Peer Set (6)" sheetId="34" r:id="rId6"/>
    <sheet name="2019 Peer Set (7)" sheetId="35" r:id="rId7"/>
    <sheet name="2020 Peer Set (8)" sheetId="36" r:id="rId8"/>
    <sheet name="2021 Peer Set (9)" sheetId="37" r:id="rId9"/>
    <sheet name="2022 Peer Set (10)" sheetId="38" r:id="rId10"/>
    <sheet name="2023 Peer Set (11)" sheetId="39" r:id="rId11"/>
    <sheet name="Glossary (12)" sheetId="40" r:id="rId12"/>
  </sheets>
  <externalReferences>
    <externalReference r:id="rId13"/>
    <externalReference r:id="rId14"/>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'2016 Peer Set (4)'!$A$2:$N$50</definedName>
    <definedName name="_xlnm.Print_Area" localSheetId="4">'2017 Peer Set (5)'!$A$2:$N$50</definedName>
    <definedName name="_xlnm.Print_Area" localSheetId="5">'2018 Peer Set (6)'!$A$2:$N$50</definedName>
    <definedName name="_xlnm.Print_Area" localSheetId="6">'2019 Peer Set (7)'!$A$2:$N$50</definedName>
    <definedName name="_xlnm.Print_Area" localSheetId="7">'2020 Peer Set (8)'!$A$2:$N$50</definedName>
    <definedName name="_xlnm.Print_Area" localSheetId="8">'2021 Peer Set (9)'!$A$2:$N$50</definedName>
    <definedName name="_xlnm.Print_Area" localSheetId="9">'2022 Peer Set (10)'!$A$2:$N$50</definedName>
    <definedName name="_xlnm.Print_Area" localSheetId="10">'2023 Peer Set (11)'!$A$2:$N$50</definedName>
    <definedName name="_xlnm.Print_Area" localSheetId="2">'8 Year Peer Set (3)'!$A$2:$K$50</definedName>
    <definedName name="_xlnm.Print_Area" localSheetId="11">'Glossary (12)'!$A$1:$B$25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N40" i="32" l="1"/>
  <c r="B40" i="31" s="1"/>
  <c r="N38" i="32"/>
  <c r="B38" i="31" s="1"/>
  <c r="N37" i="32"/>
  <c r="N35" i="32"/>
  <c r="N34" i="32"/>
  <c r="B34" i="31" s="1"/>
  <c r="N33" i="32"/>
  <c r="N31" i="32"/>
  <c r="B31" i="31" s="1"/>
  <c r="N29" i="32"/>
  <c r="N28" i="32"/>
  <c r="N26" i="32"/>
  <c r="N25" i="32"/>
  <c r="N24" i="32"/>
  <c r="N22" i="32"/>
  <c r="N20" i="32"/>
  <c r="B20" i="31" s="1"/>
  <c r="N19" i="32"/>
  <c r="N17" i="32"/>
  <c r="N16" i="32"/>
  <c r="B16" i="31" s="1"/>
  <c r="N15" i="32"/>
  <c r="B15" i="31" s="1"/>
  <c r="N13" i="32"/>
  <c r="B13" i="31" s="1"/>
  <c r="N11" i="32"/>
  <c r="B11" i="31" s="1"/>
  <c r="N10" i="32"/>
  <c r="B10" i="31" s="1"/>
  <c r="N8" i="32"/>
  <c r="N7" i="32"/>
  <c r="N6" i="32"/>
  <c r="N42" i="32" s="1"/>
  <c r="B42" i="31" s="1"/>
  <c r="N40" i="33"/>
  <c r="C40" i="31" s="1"/>
  <c r="N38" i="33"/>
  <c r="N37" i="33"/>
  <c r="N35" i="33"/>
  <c r="N34" i="33"/>
  <c r="C34" i="31" s="1"/>
  <c r="N33" i="33"/>
  <c r="N31" i="33"/>
  <c r="N29" i="33"/>
  <c r="C29" i="31" s="1"/>
  <c r="N28" i="33"/>
  <c r="C28" i="31" s="1"/>
  <c r="N26" i="33"/>
  <c r="C26" i="31" s="1"/>
  <c r="N25" i="33"/>
  <c r="N24" i="33"/>
  <c r="N22" i="33"/>
  <c r="C22" i="31" s="1"/>
  <c r="N20" i="33"/>
  <c r="C20" i="31" s="1"/>
  <c r="N19" i="33"/>
  <c r="N17" i="33"/>
  <c r="N16" i="33"/>
  <c r="N15" i="33"/>
  <c r="N13" i="33"/>
  <c r="C13" i="31" s="1"/>
  <c r="N11" i="33"/>
  <c r="C11" i="31" s="1"/>
  <c r="N10" i="33"/>
  <c r="N8" i="33"/>
  <c r="N7" i="33"/>
  <c r="C7" i="31" s="1"/>
  <c r="N6" i="33"/>
  <c r="N40" i="34"/>
  <c r="N38" i="34"/>
  <c r="N37" i="34"/>
  <c r="D37" i="31" s="1"/>
  <c r="N35" i="34"/>
  <c r="D35" i="31" s="1"/>
  <c r="N34" i="34"/>
  <c r="D34" i="31" s="1"/>
  <c r="N33" i="34"/>
  <c r="N31" i="34"/>
  <c r="N29" i="34"/>
  <c r="D29" i="31" s="1"/>
  <c r="N28" i="34"/>
  <c r="D28" i="31" s="1"/>
  <c r="N26" i="34"/>
  <c r="N25" i="34"/>
  <c r="N24" i="34"/>
  <c r="D24" i="31" s="1"/>
  <c r="N22" i="34"/>
  <c r="D22" i="31" s="1"/>
  <c r="N20" i="34"/>
  <c r="D20" i="31" s="1"/>
  <c r="N19" i="34"/>
  <c r="N17" i="34"/>
  <c r="N16" i="34"/>
  <c r="N15" i="34"/>
  <c r="N13" i="34"/>
  <c r="N11" i="34"/>
  <c r="D11" i="31" s="1"/>
  <c r="N10" i="34"/>
  <c r="N44" i="34" s="1"/>
  <c r="D44" i="31" s="1"/>
  <c r="N8" i="34"/>
  <c r="D8" i="31" s="1"/>
  <c r="N7" i="34"/>
  <c r="D7" i="31" s="1"/>
  <c r="N6" i="34"/>
  <c r="N42" i="34" s="1"/>
  <c r="D42" i="31" s="1"/>
  <c r="N40" i="35"/>
  <c r="N38" i="35"/>
  <c r="E38" i="31" s="1"/>
  <c r="N37" i="35"/>
  <c r="E37" i="31" s="1"/>
  <c r="N35" i="35"/>
  <c r="E35" i="31" s="1"/>
  <c r="N34" i="35"/>
  <c r="E34" i="31" s="1"/>
  <c r="N33" i="35"/>
  <c r="N31" i="35"/>
  <c r="E31" i="31" s="1"/>
  <c r="N29" i="35"/>
  <c r="E29" i="31" s="1"/>
  <c r="N28" i="35"/>
  <c r="N26" i="35"/>
  <c r="E26" i="31" s="1"/>
  <c r="N25" i="35"/>
  <c r="N24" i="35"/>
  <c r="N22" i="35"/>
  <c r="E22" i="31" s="1"/>
  <c r="N20" i="35"/>
  <c r="N19" i="35"/>
  <c r="E19" i="31" s="1"/>
  <c r="N17" i="35"/>
  <c r="E17" i="31" s="1"/>
  <c r="N16" i="35"/>
  <c r="N15" i="35"/>
  <c r="N13" i="35"/>
  <c r="N11" i="35"/>
  <c r="E11" i="31" s="1"/>
  <c r="N10" i="35"/>
  <c r="E10" i="31" s="1"/>
  <c r="N8" i="35"/>
  <c r="E8" i="31" s="1"/>
  <c r="N7" i="35"/>
  <c r="N6" i="35"/>
  <c r="N40" i="36"/>
  <c r="N38" i="36"/>
  <c r="F38" i="31" s="1"/>
  <c r="N37" i="36"/>
  <c r="N35" i="36"/>
  <c r="F35" i="31" s="1"/>
  <c r="N34" i="36"/>
  <c r="N33" i="36"/>
  <c r="N31" i="36"/>
  <c r="F31" i="31" s="1"/>
  <c r="N29" i="36"/>
  <c r="F29" i="31" s="1"/>
  <c r="N28" i="36"/>
  <c r="F28" i="31" s="1"/>
  <c r="N26" i="36"/>
  <c r="F26" i="31" s="1"/>
  <c r="N25" i="36"/>
  <c r="F25" i="31" s="1"/>
  <c r="N24" i="36"/>
  <c r="N46" i="36" s="1"/>
  <c r="F46" i="31" s="1"/>
  <c r="N22" i="36"/>
  <c r="N20" i="36"/>
  <c r="N19" i="36"/>
  <c r="N17" i="36"/>
  <c r="F17" i="31" s="1"/>
  <c r="N16" i="36"/>
  <c r="N15" i="36"/>
  <c r="F15" i="31" s="1"/>
  <c r="N13" i="36"/>
  <c r="N11" i="36"/>
  <c r="N10" i="36"/>
  <c r="N8" i="36"/>
  <c r="F8" i="31" s="1"/>
  <c r="N7" i="36"/>
  <c r="F7" i="31" s="1"/>
  <c r="N6" i="36"/>
  <c r="F6" i="31" s="1"/>
  <c r="N40" i="37"/>
  <c r="N38" i="37"/>
  <c r="G38" i="31" s="1"/>
  <c r="N37" i="37"/>
  <c r="G37" i="31" s="1"/>
  <c r="N35" i="37"/>
  <c r="G35" i="31" s="1"/>
  <c r="N34" i="37"/>
  <c r="N33" i="37"/>
  <c r="G33" i="31" s="1"/>
  <c r="N31" i="37"/>
  <c r="G31" i="31" s="1"/>
  <c r="N29" i="37"/>
  <c r="G29" i="31" s="1"/>
  <c r="N28" i="37"/>
  <c r="N48" i="37" s="1"/>
  <c r="G48" i="31" s="1"/>
  <c r="N26" i="37"/>
  <c r="N25" i="37"/>
  <c r="N24" i="37"/>
  <c r="N22" i="37"/>
  <c r="N20" i="37"/>
  <c r="N19" i="37"/>
  <c r="N17" i="37"/>
  <c r="G17" i="31" s="1"/>
  <c r="N16" i="37"/>
  <c r="G16" i="31" s="1"/>
  <c r="N15" i="37"/>
  <c r="N13" i="37"/>
  <c r="G13" i="31" s="1"/>
  <c r="N11" i="37"/>
  <c r="N10" i="37"/>
  <c r="N44" i="37" s="1"/>
  <c r="G44" i="31" s="1"/>
  <c r="N8" i="37"/>
  <c r="N7" i="37"/>
  <c r="N6" i="37"/>
  <c r="G6" i="31" s="1"/>
  <c r="N40" i="38"/>
  <c r="H40" i="31" s="1"/>
  <c r="N38" i="38"/>
  <c r="H38" i="31" s="1"/>
  <c r="N37" i="38"/>
  <c r="N35" i="38"/>
  <c r="H35" i="31" s="1"/>
  <c r="N34" i="38"/>
  <c r="N33" i="38"/>
  <c r="N31" i="38"/>
  <c r="H31" i="31" s="1"/>
  <c r="N29" i="38"/>
  <c r="H29" i="31" s="1"/>
  <c r="N28" i="38"/>
  <c r="N26" i="38"/>
  <c r="N25" i="38"/>
  <c r="H25" i="31" s="1"/>
  <c r="N24" i="38"/>
  <c r="N22" i="38"/>
  <c r="N20" i="38"/>
  <c r="H20" i="31" s="1"/>
  <c r="N19" i="38"/>
  <c r="H19" i="31" s="1"/>
  <c r="N17" i="38"/>
  <c r="N16" i="38"/>
  <c r="N15" i="38"/>
  <c r="N13" i="38"/>
  <c r="N11" i="38"/>
  <c r="N10" i="38"/>
  <c r="H10" i="31" s="1"/>
  <c r="N8" i="38"/>
  <c r="H8" i="31" s="1"/>
  <c r="N7" i="38"/>
  <c r="H7" i="31" s="1"/>
  <c r="N6" i="38"/>
  <c r="N42" i="38" s="1"/>
  <c r="H42" i="31" s="1"/>
  <c r="C24" i="31"/>
  <c r="C17" i="31"/>
  <c r="C8" i="31"/>
  <c r="E33" i="31"/>
  <c r="N19" i="39"/>
  <c r="I19" i="31" s="1"/>
  <c r="G20" i="31"/>
  <c r="N40" i="39"/>
  <c r="I40" i="31" s="1"/>
  <c r="N38" i="39"/>
  <c r="I38" i="31" s="1"/>
  <c r="N37" i="39"/>
  <c r="I37" i="31" s="1"/>
  <c r="N35" i="39"/>
  <c r="I35" i="31" s="1"/>
  <c r="N34" i="39"/>
  <c r="I34" i="31" s="1"/>
  <c r="N33" i="39"/>
  <c r="I33" i="31" s="1"/>
  <c r="N31" i="39"/>
  <c r="I31" i="31" s="1"/>
  <c r="N29" i="39"/>
  <c r="N28" i="39"/>
  <c r="N26" i="39"/>
  <c r="I26" i="31" s="1"/>
  <c r="N25" i="39"/>
  <c r="I25" i="31" s="1"/>
  <c r="N24" i="39"/>
  <c r="N46" i="39" s="1"/>
  <c r="I46" i="31" s="1"/>
  <c r="N22" i="39"/>
  <c r="I22" i="31" s="1"/>
  <c r="N20" i="39"/>
  <c r="I20" i="31" s="1"/>
  <c r="N17" i="39"/>
  <c r="I17" i="31" s="1"/>
  <c r="N16" i="39"/>
  <c r="I16" i="31" s="1"/>
  <c r="N15" i="39"/>
  <c r="N21" i="39" s="1"/>
  <c r="I21" i="31" s="1"/>
  <c r="N13" i="39"/>
  <c r="I13" i="31" s="1"/>
  <c r="N11" i="39"/>
  <c r="I11" i="31" s="1"/>
  <c r="N10" i="39"/>
  <c r="N8" i="39"/>
  <c r="N7" i="39"/>
  <c r="I7" i="31" s="1"/>
  <c r="N6" i="39"/>
  <c r="N42" i="39" s="1"/>
  <c r="I42" i="31" s="1"/>
  <c r="H22" i="31"/>
  <c r="H17" i="31"/>
  <c r="H16" i="31"/>
  <c r="H15" i="31"/>
  <c r="H13" i="31"/>
  <c r="H11" i="31"/>
  <c r="G22" i="31"/>
  <c r="G19" i="31"/>
  <c r="F22" i="31"/>
  <c r="F20" i="31"/>
  <c r="F19" i="31"/>
  <c r="F16" i="31"/>
  <c r="E20" i="31"/>
  <c r="E16" i="31"/>
  <c r="D19" i="31"/>
  <c r="D17" i="31"/>
  <c r="D16" i="31"/>
  <c r="C38" i="31"/>
  <c r="C16" i="31"/>
  <c r="B35" i="31"/>
  <c r="B22" i="31"/>
  <c r="B17" i="31"/>
  <c r="G40" i="31"/>
  <c r="F40" i="31"/>
  <c r="E40" i="31"/>
  <c r="D40" i="31"/>
  <c r="D38" i="31"/>
  <c r="C37" i="31"/>
  <c r="B37" i="31"/>
  <c r="C35" i="31"/>
  <c r="H34" i="31"/>
  <c r="G34" i="31"/>
  <c r="F34" i="31"/>
  <c r="H33" i="31"/>
  <c r="F33" i="31"/>
  <c r="D33" i="31"/>
  <c r="D31" i="31"/>
  <c r="I29" i="31"/>
  <c r="I28" i="31"/>
  <c r="H28" i="31"/>
  <c r="G28" i="31"/>
  <c r="D26" i="31"/>
  <c r="H26" i="31"/>
  <c r="G26" i="31"/>
  <c r="C31" i="31"/>
  <c r="B29" i="31"/>
  <c r="B28" i="31"/>
  <c r="B26" i="31"/>
  <c r="G25" i="31"/>
  <c r="E25" i="31"/>
  <c r="D25" i="31"/>
  <c r="C25" i="31"/>
  <c r="H24" i="31"/>
  <c r="F24" i="31"/>
  <c r="E24" i="31"/>
  <c r="C10" i="31"/>
  <c r="D10" i="31"/>
  <c r="F10" i="31"/>
  <c r="G10" i="31"/>
  <c r="F11" i="31"/>
  <c r="G11" i="31"/>
  <c r="D13" i="31"/>
  <c r="E13" i="31"/>
  <c r="F13" i="31"/>
  <c r="I8" i="31"/>
  <c r="G7" i="31"/>
  <c r="G8" i="31"/>
  <c r="C6" i="31"/>
  <c r="B8" i="31"/>
  <c r="B7" i="31"/>
  <c r="I6" i="31"/>
  <c r="I24" i="31"/>
  <c r="B24" i="31"/>
  <c r="B33" i="31"/>
  <c r="I15" i="31"/>
  <c r="N36" i="32"/>
  <c r="B36" i="31" s="1"/>
  <c r="N30" i="32"/>
  <c r="B30" i="31" s="1"/>
  <c r="N12" i="33"/>
  <c r="C12" i="31" s="1"/>
  <c r="N42" i="35"/>
  <c r="E42" i="31" s="1"/>
  <c r="N44" i="35"/>
  <c r="E44" i="31" s="1"/>
  <c r="E6" i="31"/>
  <c r="N18" i="37"/>
  <c r="G18" i="31" s="1"/>
  <c r="N12" i="37"/>
  <c r="N9" i="38"/>
  <c r="H9" i="31" s="1"/>
  <c r="N12" i="38"/>
  <c r="H12" i="31" s="1"/>
  <c r="E15" i="31"/>
  <c r="B19" i="31"/>
  <c r="G24" i="31"/>
  <c r="N30" i="37"/>
  <c r="G30" i="31" s="1"/>
  <c r="N27" i="37"/>
  <c r="G27" i="31" s="1"/>
  <c r="E28" i="31"/>
  <c r="C19" i="31"/>
  <c r="N44" i="33"/>
  <c r="C44" i="31" s="1"/>
  <c r="E7" i="31"/>
  <c r="N27" i="36"/>
  <c r="F27" i="31" s="1"/>
  <c r="N39" i="32"/>
  <c r="B39" i="31" s="1"/>
  <c r="N48" i="32"/>
  <c r="B48" i="31" s="1"/>
  <c r="D6" i="31"/>
  <c r="H37" i="31"/>
  <c r="N48" i="39"/>
  <c r="I48" i="31" s="1"/>
  <c r="N46" i="38"/>
  <c r="H46" i="31" s="1"/>
  <c r="N9" i="37"/>
  <c r="N21" i="33"/>
  <c r="C33" i="31"/>
  <c r="N39" i="38"/>
  <c r="H39" i="31" s="1"/>
  <c r="N27" i="39"/>
  <c r="N48" i="36"/>
  <c r="F48" i="31" s="1"/>
  <c r="F37" i="31"/>
  <c r="N39" i="36"/>
  <c r="F39" i="31" s="1"/>
  <c r="N36" i="33"/>
  <c r="C36" i="31" s="1"/>
  <c r="B6" i="31"/>
  <c r="N9" i="32"/>
  <c r="B9" i="31" s="1"/>
  <c r="N30" i="35"/>
  <c r="E30" i="31" s="1"/>
  <c r="N12" i="32"/>
  <c r="B12" i="31" s="1"/>
  <c r="G15" i="31"/>
  <c r="N36" i="35"/>
  <c r="E36" i="31" s="1"/>
  <c r="N48" i="34"/>
  <c r="D48" i="31" s="1"/>
  <c r="B25" i="31"/>
  <c r="C15" i="31"/>
  <c r="N27" i="34"/>
  <c r="D27" i="31" s="1"/>
  <c r="N30" i="34"/>
  <c r="N39" i="37"/>
  <c r="G39" i="31" s="1"/>
  <c r="N39" i="34"/>
  <c r="D39" i="31" s="1"/>
  <c r="D30" i="31"/>
  <c r="C21" i="31"/>
  <c r="N12" i="39" l="1"/>
  <c r="N45" i="39" s="1"/>
  <c r="I45" i="31" s="1"/>
  <c r="N9" i="39"/>
  <c r="I9" i="31" s="1"/>
  <c r="N44" i="39"/>
  <c r="I44" i="31" s="1"/>
  <c r="I10" i="31"/>
  <c r="N36" i="39"/>
  <c r="I36" i="31" s="1"/>
  <c r="N39" i="39"/>
  <c r="I39" i="31" s="1"/>
  <c r="N47" i="39"/>
  <c r="I47" i="31" s="1"/>
  <c r="N30" i="39"/>
  <c r="I27" i="31"/>
  <c r="N18" i="39"/>
  <c r="I12" i="31"/>
  <c r="N18" i="38"/>
  <c r="H18" i="31" s="1"/>
  <c r="N27" i="38"/>
  <c r="N36" i="38"/>
  <c r="H36" i="31" s="1"/>
  <c r="N21" i="38"/>
  <c r="N45" i="38" s="1"/>
  <c r="H45" i="31" s="1"/>
  <c r="N44" i="38"/>
  <c r="H44" i="31" s="1"/>
  <c r="N48" i="38"/>
  <c r="H48" i="31" s="1"/>
  <c r="N30" i="38"/>
  <c r="N49" i="38" s="1"/>
  <c r="H49" i="31" s="1"/>
  <c r="H27" i="31"/>
  <c r="N43" i="38"/>
  <c r="H43" i="31" s="1"/>
  <c r="H6" i="31"/>
  <c r="N42" i="37"/>
  <c r="G42" i="31" s="1"/>
  <c r="N46" i="37"/>
  <c r="G46" i="31" s="1"/>
  <c r="N49" i="37"/>
  <c r="G49" i="31" s="1"/>
  <c r="N36" i="37"/>
  <c r="G36" i="31" s="1"/>
  <c r="N21" i="37"/>
  <c r="G21" i="31" s="1"/>
  <c r="N43" i="37"/>
  <c r="G43" i="31" s="1"/>
  <c r="N45" i="37"/>
  <c r="G45" i="31" s="1"/>
  <c r="G12" i="31"/>
  <c r="G9" i="31"/>
  <c r="J6" i="31"/>
  <c r="N18" i="36"/>
  <c r="F18" i="31" s="1"/>
  <c r="N30" i="36"/>
  <c r="F30" i="31" s="1"/>
  <c r="N9" i="36"/>
  <c r="F9" i="31" s="1"/>
  <c r="N49" i="36"/>
  <c r="F49" i="31" s="1"/>
  <c r="N21" i="36"/>
  <c r="F21" i="31" s="1"/>
  <c r="N36" i="36"/>
  <c r="F36" i="31" s="1"/>
  <c r="N44" i="36"/>
  <c r="F44" i="31" s="1"/>
  <c r="N12" i="36"/>
  <c r="N42" i="36"/>
  <c r="F42" i="31" s="1"/>
  <c r="N21" i="35"/>
  <c r="E21" i="31" s="1"/>
  <c r="N9" i="35"/>
  <c r="E9" i="31" s="1"/>
  <c r="N39" i="35"/>
  <c r="N46" i="35"/>
  <c r="E46" i="31" s="1"/>
  <c r="N27" i="35"/>
  <c r="E27" i="31" s="1"/>
  <c r="N12" i="35"/>
  <c r="N48" i="35"/>
  <c r="E48" i="31" s="1"/>
  <c r="J37" i="31"/>
  <c r="E39" i="31"/>
  <c r="N49" i="35"/>
  <c r="E49" i="31" s="1"/>
  <c r="J17" i="31"/>
  <c r="N18" i="35"/>
  <c r="E18" i="31" s="1"/>
  <c r="J8" i="31"/>
  <c r="N9" i="34"/>
  <c r="D9" i="31" s="1"/>
  <c r="J33" i="31"/>
  <c r="N36" i="34"/>
  <c r="D36" i="31" s="1"/>
  <c r="N12" i="34"/>
  <c r="N49" i="34"/>
  <c r="D49" i="31" s="1"/>
  <c r="N46" i="34"/>
  <c r="D46" i="31" s="1"/>
  <c r="N47" i="34"/>
  <c r="D47" i="31" s="1"/>
  <c r="J22" i="31"/>
  <c r="N21" i="34"/>
  <c r="D21" i="31" s="1"/>
  <c r="N18" i="34"/>
  <c r="D15" i="31"/>
  <c r="J15" i="31" s="1"/>
  <c r="D12" i="31"/>
  <c r="N45" i="33"/>
  <c r="C45" i="31" s="1"/>
  <c r="N30" i="33"/>
  <c r="C30" i="31" s="1"/>
  <c r="J25" i="31"/>
  <c r="N46" i="33"/>
  <c r="C46" i="31" s="1"/>
  <c r="J24" i="31"/>
  <c r="N39" i="33"/>
  <c r="N49" i="33" s="1"/>
  <c r="C49" i="31" s="1"/>
  <c r="N48" i="33"/>
  <c r="C48" i="31" s="1"/>
  <c r="N27" i="33"/>
  <c r="N47" i="33" s="1"/>
  <c r="C47" i="31" s="1"/>
  <c r="J40" i="31"/>
  <c r="J38" i="31"/>
  <c r="J35" i="31"/>
  <c r="J34" i="31"/>
  <c r="J31" i="31"/>
  <c r="J29" i="31"/>
  <c r="J28" i="31"/>
  <c r="J26" i="31"/>
  <c r="J20" i="31"/>
  <c r="J19" i="31"/>
  <c r="N18" i="33"/>
  <c r="C18" i="31" s="1"/>
  <c r="J16" i="31"/>
  <c r="J13" i="31"/>
  <c r="J11" i="31"/>
  <c r="J10" i="31"/>
  <c r="J7" i="31"/>
  <c r="N9" i="33"/>
  <c r="C9" i="31" s="1"/>
  <c r="N42" i="33"/>
  <c r="C42" i="31" s="1"/>
  <c r="N18" i="32"/>
  <c r="B18" i="31" s="1"/>
  <c r="N49" i="32"/>
  <c r="B49" i="31" s="1"/>
  <c r="N46" i="32"/>
  <c r="B46" i="31" s="1"/>
  <c r="N27" i="32"/>
  <c r="N47" i="32" s="1"/>
  <c r="B47" i="31" s="1"/>
  <c r="N44" i="32"/>
  <c r="B44" i="31" s="1"/>
  <c r="N21" i="32"/>
  <c r="B21" i="31" s="1"/>
  <c r="N43" i="32"/>
  <c r="B43" i="31" s="1"/>
  <c r="J9" i="31" l="1"/>
  <c r="N49" i="39"/>
  <c r="I49" i="31" s="1"/>
  <c r="I30" i="31"/>
  <c r="N43" i="39"/>
  <c r="I43" i="31" s="1"/>
  <c r="I18" i="31"/>
  <c r="H21" i="31"/>
  <c r="N47" i="38"/>
  <c r="H47" i="31" s="1"/>
  <c r="H30" i="31"/>
  <c r="J12" i="31"/>
  <c r="N47" i="37"/>
  <c r="G47" i="31" s="1"/>
  <c r="N43" i="36"/>
  <c r="F43" i="31" s="1"/>
  <c r="J39" i="31"/>
  <c r="N47" i="36"/>
  <c r="F47" i="31" s="1"/>
  <c r="F12" i="31"/>
  <c r="N45" i="36"/>
  <c r="F45" i="31" s="1"/>
  <c r="N45" i="35"/>
  <c r="E45" i="31" s="1"/>
  <c r="J36" i="31"/>
  <c r="J46" i="31"/>
  <c r="E12" i="31"/>
  <c r="N47" i="35"/>
  <c r="E47" i="31" s="1"/>
  <c r="N43" i="35"/>
  <c r="E43" i="31" s="1"/>
  <c r="J30" i="31"/>
  <c r="J49" i="31" s="1"/>
  <c r="J27" i="31"/>
  <c r="N45" i="34"/>
  <c r="D45" i="31" s="1"/>
  <c r="N43" i="34"/>
  <c r="D43" i="31" s="1"/>
  <c r="D18" i="31"/>
  <c r="J18" i="31"/>
  <c r="J43" i="31" s="1"/>
  <c r="J44" i="31"/>
  <c r="C39" i="31"/>
  <c r="J42" i="31"/>
  <c r="J48" i="31"/>
  <c r="C27" i="31"/>
  <c r="N43" i="33"/>
  <c r="C43" i="31" s="1"/>
  <c r="J21" i="31"/>
  <c r="B27" i="31"/>
  <c r="N45" i="32"/>
  <c r="B45" i="31" s="1"/>
  <c r="J47" i="31" l="1"/>
  <c r="J45" i="31"/>
</calcChain>
</file>

<file path=xl/sharedStrings.xml><?xml version="1.0" encoding="utf-8"?>
<sst xmlns="http://schemas.openxmlformats.org/spreadsheetml/2006/main" count="617" uniqueCount="109">
  <si>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</si>
  <si>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</si>
  <si>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</si>
  <si>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</si>
  <si>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</si>
  <si>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</si>
  <si>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</si>
  <si>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</si>
  <si>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</si>
  <si>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</si>
  <si>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</si>
  <si>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</si>
  <si>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</si>
  <si>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</si>
  <si>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</si>
  <si>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</si>
  <si>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</si>
  <si>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</si>
  <si>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</si>
  <si>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</si>
  <si>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</si>
  <si>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</si>
  <si>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</si>
  <si>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</si>
  <si>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</si>
  <si>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</si>
  <si>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</si>
  <si>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</si>
  <si>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</si>
  <si>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</si>
  <si>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</si>
  <si>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</si>
  <si>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</si>
  <si>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</si>
  <si>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</si>
  <si>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</si>
  <si>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</si>
  <si>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</si>
  <si>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</si>
  <si>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</si>
  <si>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</si>
  <si>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</si>
  <si>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</si>
  <si>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</si>
  <si>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</si>
  <si>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</si>
  <si>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</si>
  <si>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</si>
  <si>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</si>
  <si>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</si>
  <si>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</si>
  <si>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</si>
  <si>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</si>
  <si>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</si>
  <si>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</si>
  <si>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</si>
  <si>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</si>
  <si>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</si>
  <si>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</si>
  <si>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</si>
  <si>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2016 Peer Set</t>
  </si>
  <si>
    <t>2017 Peer Set</t>
  </si>
  <si>
    <t>Demand RN Share %</t>
  </si>
  <si>
    <t>Demand Event Share %</t>
  </si>
  <si>
    <t>Peer Set Benchmarking TAP Report</t>
  </si>
  <si>
    <t>* This report uses each city's highest consumption benchmark values, whether they are the  TAP Method or Infrastructure Improvement benchmarks.</t>
  </si>
  <si>
    <t>Pace Index</t>
  </si>
  <si>
    <t>Conversion Index</t>
  </si>
  <si>
    <t>Event Pace Index</t>
  </si>
  <si>
    <t>Event Conversion Index</t>
  </si>
  <si>
    <t>President &amp; CEO</t>
  </si>
  <si>
    <t>Trends, Analysis, Projections, LLC</t>
  </si>
  <si>
    <t>Cell: 913-961-3875</t>
  </si>
  <si>
    <t>8 Year Peer Set</t>
  </si>
  <si>
    <t>2018 Peer Set</t>
  </si>
  <si>
    <t>12313 West 125th Terrace</t>
  </si>
  <si>
    <t>Overland Park, KS 66213</t>
  </si>
  <si>
    <t>2019 Peer Set</t>
  </si>
  <si>
    <t>Definite R/N Share %</t>
  </si>
  <si>
    <t>Definite Event Share %</t>
  </si>
  <si>
    <t>2020 Peer Set</t>
  </si>
  <si>
    <t xml:space="preserve">Report for: </t>
  </si>
  <si>
    <t>2021 Peer Set</t>
  </si>
  <si>
    <t>2022 Peer Set</t>
  </si>
  <si>
    <t>2023 Peer Set</t>
  </si>
  <si>
    <t>Vancouver</t>
  </si>
  <si>
    <t>Period Ending February 29, 2016</t>
  </si>
  <si>
    <t>Report Date: March 16, 2016</t>
  </si>
  <si>
    <t>Vancouver Room Nights</t>
  </si>
  <si>
    <t>Peer Set R/Ns: Vancouver, Montreal, Toronto</t>
  </si>
  <si>
    <t>Vancouver Events</t>
  </si>
  <si>
    <t>Peer Set Events: Vancouver, Montreal, Toronto</t>
  </si>
  <si>
    <t>Vancouver Peer Set Benchmark Data</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</si>
  <si>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</si>
  <si>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</si>
  <si>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</si>
  <si>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</si>
  <si>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</si>
  <si>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</si>
  <si>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</si>
  <si>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</si>
  <si>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</si>
  <si>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</si>
  <si>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</si>
  <si>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</si>
  <si>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</si>
  <si>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</si>
  <si>
    <t>Vancouver 2023 R/N</t>
  </si>
  <si>
    <t>Vancouver 2023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</si>
</sst>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6"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9"/>
      <color rgb="FFFF0000"/>
      <name val="Arial"/>
      <family val="2"/>
    </font>
    <font>
      <sz val="10"/>
      <color rgb="FF000000"/>
      <name val="Arial"/>
      <family val="2"/>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8F8F8"/>
        <bgColor indexed="64"/>
      </patternFill>
    </fill>
    <fill>
      <patternFill patternType="solid">
        <fgColor theme="0" tint="-0.14999847407452621"/>
        <bgColor indexed="64"/>
      </patternFill>
    </fill>
  </fills>
  <borders count="20">
    <border>
      <left/>
      <right/>
      <top/>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18" fillId="0" borderId="0" applyNumberFormat="0" applyFill="0" applyBorder="0" applyAlignment="0" applyProtection="0">
      <alignment vertical="top"/>
      <protection locked="0"/>
    </xf>
    <xf numFmtId="0" fontId="1" fillId="0" borderId="0"/>
    <xf numFmtId="0" fontId="17" fillId="0" borderId="0"/>
  </cellStyleXfs>
  <cellXfs count="118">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18" fillId="0" borderId="0" xfId="1" quotePrefix="1" applyAlignment="1" applyProtection="1">
      <alignment horizontal="center"/>
    </xf>
    <xf numFmtId="0" fontId="18" fillId="0" borderId="0" xfId="1" applyAlignment="1" applyProtection="1"/>
    <xf numFmtId="0" fontId="0" fillId="0" borderId="0" xfId="0" applyAlignment="1">
      <alignment horizontal="left"/>
    </xf>
    <xf numFmtId="0" fontId="1" fillId="0" borderId="0" xfId="2"/>
    <xf numFmtId="0" fontId="1" fillId="0" borderId="12" xfId="2" applyBorder="1"/>
    <xf numFmtId="0" fontId="1" fillId="0" borderId="13" xfId="2" applyBorder="1"/>
    <xf numFmtId="0" fontId="1" fillId="0" borderId="14" xfId="2" applyBorder="1"/>
    <xf numFmtId="0" fontId="1" fillId="0" borderId="15" xfId="2" applyBorder="1"/>
    <xf numFmtId="0" fontId="1" fillId="0" borderId="0" xfId="2" applyBorder="1"/>
    <xf numFmtId="0" fontId="1" fillId="0" borderId="16"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17" xfId="2" applyBorder="1"/>
    <xf numFmtId="0" fontId="1" fillId="0" borderId="18" xfId="2" applyBorder="1"/>
    <xf numFmtId="0" fontId="1" fillId="0" borderId="19" xfId="2" applyBorder="1"/>
    <xf numFmtId="0" fontId="1" fillId="4" borderId="1" xfId="2" applyFont="1" applyFill="1" applyBorder="1"/>
    <xf numFmtId="0" fontId="1" fillId="4" borderId="0" xfId="2" applyFill="1"/>
    <xf numFmtId="9" fontId="6" fillId="4" borderId="0" xfId="2" applyNumberFormat="1" applyFont="1" applyFill="1" applyBorder="1" applyAlignment="1">
      <alignment horizontal="center"/>
    </xf>
    <xf numFmtId="38" fontId="1" fillId="0" borderId="2" xfId="2" applyNumberFormat="1" applyFont="1" applyBorder="1" applyAlignment="1">
      <alignment horizontal="center"/>
    </xf>
    <xf numFmtId="38" fontId="1" fillId="4" borderId="3" xfId="2" applyNumberFormat="1" applyFont="1" applyFill="1" applyBorder="1" applyAlignment="1">
      <alignment horizontal="center"/>
    </xf>
    <xf numFmtId="0" fontId="13" fillId="0" borderId="0" xfId="2" applyFont="1"/>
    <xf numFmtId="9" fontId="1" fillId="0" borderId="2" xfId="2" applyNumberFormat="1" applyFont="1" applyBorder="1" applyAlignment="1">
      <alignment horizontal="center"/>
    </xf>
    <xf numFmtId="9" fontId="1" fillId="4" borderId="3" xfId="2" applyNumberFormat="1" applyFont="1" applyFill="1" applyBorder="1" applyAlignment="1">
      <alignment horizontal="center"/>
    </xf>
    <xf numFmtId="9" fontId="1" fillId="5" borderId="4" xfId="2" applyNumberFormat="1" applyFont="1" applyFill="1" applyBorder="1"/>
    <xf numFmtId="0" fontId="1" fillId="0" borderId="4"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3" xfId="2" applyNumberFormat="1" applyBorder="1" applyAlignment="1">
      <alignment horizontal="center"/>
    </xf>
    <xf numFmtId="38" fontId="1" fillId="0" borderId="2" xfId="2" applyNumberFormat="1" applyBorder="1" applyAlignment="1">
      <alignment horizontal="center"/>
    </xf>
    <xf numFmtId="0" fontId="14" fillId="0" borderId="0" xfId="2" applyFont="1"/>
    <xf numFmtId="0" fontId="19" fillId="0" borderId="0" xfId="0" applyFont="1" applyFill="1"/>
    <xf numFmtId="0" fontId="1" fillId="6" borderId="4" xfId="2" applyFont="1" applyFill="1" applyBorder="1"/>
    <xf numFmtId="38" fontId="1" fillId="6" borderId="3" xfId="2" applyNumberFormat="1" applyFont="1" applyFill="1" applyBorder="1" applyAlignment="1">
      <alignment horizontal="center"/>
    </xf>
    <xf numFmtId="38" fontId="1" fillId="6" borderId="2" xfId="2" applyNumberFormat="1" applyFont="1" applyFill="1" applyBorder="1" applyAlignment="1">
      <alignment horizontal="center"/>
    </xf>
    <xf numFmtId="9" fontId="1" fillId="6" borderId="2" xfId="2" applyNumberFormat="1" applyFont="1" applyFill="1" applyBorder="1" applyAlignment="1">
      <alignment horizontal="center"/>
    </xf>
    <xf numFmtId="0" fontId="1" fillId="6" borderId="5" xfId="2" applyFont="1" applyFill="1" applyBorder="1"/>
    <xf numFmtId="38" fontId="1" fillId="6" borderId="6" xfId="2" applyNumberFormat="1" applyFont="1" applyFill="1" applyBorder="1" applyAlignment="1">
      <alignment horizontal="center"/>
    </xf>
    <xf numFmtId="38" fontId="1" fillId="6" borderId="7" xfId="2" applyNumberFormat="1" applyFont="1" applyFill="1" applyBorder="1" applyAlignment="1">
      <alignment horizontal="center"/>
    </xf>
    <xf numFmtId="0" fontId="20" fillId="0" borderId="0" xfId="2" applyFont="1" applyAlignment="1">
      <alignment horizontal="center"/>
    </xf>
    <xf numFmtId="38" fontId="1" fillId="6" borderId="6" xfId="2" applyNumberFormat="1" applyFill="1" applyBorder="1" applyAlignment="1">
      <alignment horizontal="center"/>
    </xf>
    <xf numFmtId="38" fontId="1" fillId="6" borderId="7" xfId="2" applyNumberFormat="1" applyFill="1" applyBorder="1" applyAlignment="1">
      <alignment horizontal="center"/>
    </xf>
    <xf numFmtId="0" fontId="19" fillId="0" borderId="0" xfId="2" applyFont="1"/>
    <xf numFmtId="3" fontId="1" fillId="6" borderId="2" xfId="2" applyNumberFormat="1" applyFont="1" applyFill="1" applyBorder="1" applyAlignment="1">
      <alignment horizontal="center"/>
    </xf>
    <xf numFmtId="3" fontId="1" fillId="6" borderId="3" xfId="2" applyNumberFormat="1" applyFont="1" applyFill="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0" fillId="0" borderId="0" xfId="2" applyFont="1" applyBorder="1" applyAlignment="1">
      <alignment horizontal="center"/>
    </xf>
    <xf numFmtId="0" fontId="17" fillId="0" borderId="0" xfId="3"/>
    <xf numFmtId="0" fontId="9" fillId="0" borderId="0" xfId="3" applyFont="1" applyAlignment="1">
      <alignment horizontal="center"/>
    </xf>
    <xf numFmtId="0" fontId="21" fillId="0" borderId="9" xfId="3" applyFont="1" applyBorder="1" applyAlignment="1">
      <alignment vertical="top" wrapText="1"/>
    </xf>
    <xf numFmtId="0" fontId="22" fillId="0" borderId="9" xfId="3" applyFont="1" applyBorder="1" applyAlignment="1">
      <alignment vertical="top" wrapText="1"/>
    </xf>
    <xf numFmtId="0" fontId="22" fillId="0" borderId="9" xfId="3" applyFont="1" applyBorder="1" applyAlignment="1">
      <alignment vertical="top"/>
    </xf>
    <xf numFmtId="0" fontId="21"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38" fontId="1" fillId="4" borderId="10" xfId="2" applyNumberFormat="1" applyFont="1" applyFill="1" applyBorder="1" applyAlignment="1">
      <alignment horizontal="center"/>
    </xf>
    <xf numFmtId="38" fontId="1" fillId="4" borderId="11" xfId="2" applyNumberFormat="1" applyFont="1" applyFill="1" applyBorder="1" applyAlignment="1">
      <alignment horizontal="center"/>
    </xf>
    <xf numFmtId="38" fontId="1" fillId="0" borderId="0" xfId="2" applyNumberFormat="1" applyFont="1" applyBorder="1" applyAlignment="1">
      <alignment horizontal="center"/>
    </xf>
    <xf numFmtId="38" fontId="1" fillId="4" borderId="10" xfId="2" applyNumberFormat="1" applyFill="1" applyBorder="1" applyAlignment="1">
      <alignment horizontal="center"/>
    </xf>
    <xf numFmtId="38" fontId="1" fillId="4" borderId="11" xfId="2" applyNumberFormat="1" applyFill="1" applyBorder="1" applyAlignment="1">
      <alignment horizontal="center"/>
    </xf>
    <xf numFmtId="9" fontId="1" fillId="0" borderId="3" xfId="2" applyNumberFormat="1" applyBorder="1" applyAlignment="1">
      <alignment horizontal="center"/>
    </xf>
    <xf numFmtId="9" fontId="1" fillId="0" borderId="2" xfId="2" applyNumberFormat="1" applyBorder="1" applyAlignment="1">
      <alignment horizontal="center"/>
    </xf>
    <xf numFmtId="3" fontId="1" fillId="6" borderId="3" xfId="2" applyNumberFormat="1" applyFill="1" applyBorder="1" applyAlignment="1">
      <alignment horizontal="center"/>
    </xf>
    <xf numFmtId="3" fontId="1" fillId="6" borderId="2" xfId="2" applyNumberFormat="1" applyFill="1" applyBorder="1" applyAlignment="1">
      <alignment horizontal="center"/>
    </xf>
    <xf numFmtId="3" fontId="1" fillId="0" borderId="3" xfId="2" applyNumberFormat="1" applyFont="1" applyBorder="1" applyAlignment="1">
      <alignment horizontal="center"/>
    </xf>
    <xf numFmtId="3" fontId="1" fillId="0" borderId="2" xfId="2" applyNumberFormat="1" applyFont="1" applyBorder="1" applyAlignment="1">
      <alignment horizontal="center"/>
    </xf>
    <xf numFmtId="9" fontId="1" fillId="6" borderId="3" xfId="2" applyNumberFormat="1" applyFill="1" applyBorder="1" applyAlignment="1">
      <alignment horizontal="center"/>
    </xf>
    <xf numFmtId="9" fontId="1" fillId="6" borderId="2" xfId="2" applyNumberFormat="1" applyFill="1" applyBorder="1" applyAlignment="1">
      <alignment horizontal="center"/>
    </xf>
    <xf numFmtId="3" fontId="1" fillId="4" borderId="3" xfId="2" applyNumberFormat="1" applyFont="1" applyFill="1" applyBorder="1" applyAlignment="1">
      <alignment horizontal="center"/>
    </xf>
    <xf numFmtId="9" fontId="1" fillId="6" borderId="3" xfId="2" applyNumberFormat="1" applyFont="1" applyFill="1" applyBorder="1" applyAlignment="1">
      <alignment horizontal="center"/>
    </xf>
    <xf numFmtId="9" fontId="1" fillId="6" borderId="6" xfId="2" applyNumberFormat="1" applyFill="1" applyBorder="1" applyAlignment="1">
      <alignment horizontal="center"/>
    </xf>
    <xf numFmtId="9" fontId="1" fillId="6" borderId="7" xfId="2" applyNumberFormat="1" applyFill="1" applyBorder="1" applyAlignment="1">
      <alignment horizontal="center"/>
    </xf>
    <xf numFmtId="9" fontId="1" fillId="4" borderId="0" xfId="2" applyNumberFormat="1" applyFill="1" applyBorder="1" applyAlignment="1">
      <alignment horizontal="center"/>
    </xf>
    <xf numFmtId="0" fontId="23" fillId="0" borderId="0" xfId="2" applyFont="1" applyAlignment="1">
      <alignment horizontal="center"/>
    </xf>
    <xf numFmtId="0" fontId="24" fillId="0" borderId="0" xfId="2" applyFont="1"/>
    <xf numFmtId="0" fontId="1" fillId="4" borderId="4" xfId="2" applyFont="1" applyFill="1" applyBorder="1"/>
    <xf numFmtId="1" fontId="1" fillId="4" borderId="3" xfId="2" applyNumberFormat="1" applyFill="1" applyBorder="1" applyAlignment="1">
      <alignment horizontal="center"/>
    </xf>
    <xf numFmtId="1" fontId="1" fillId="4" borderId="2" xfId="2" applyNumberFormat="1" applyFill="1" applyBorder="1" applyAlignment="1">
      <alignment horizontal="center"/>
    </xf>
    <xf numFmtId="1" fontId="1" fillId="0" borderId="3" xfId="2" applyNumberFormat="1" applyBorder="1" applyAlignment="1">
      <alignment horizontal="center"/>
    </xf>
    <xf numFmtId="1" fontId="1" fillId="0" borderId="2" xfId="2" applyNumberFormat="1" applyBorder="1" applyAlignment="1">
      <alignment horizontal="center"/>
    </xf>
    <xf numFmtId="1" fontId="1" fillId="4" borderId="3" xfId="2" applyNumberFormat="1" applyFont="1" applyFill="1" applyBorder="1" applyAlignment="1">
      <alignment horizontal="center"/>
    </xf>
    <xf numFmtId="1" fontId="1" fillId="4" borderId="2" xfId="2" applyNumberFormat="1" applyFont="1" applyFill="1" applyBorder="1" applyAlignment="1">
      <alignment horizontal="center"/>
    </xf>
    <xf numFmtId="1" fontId="1" fillId="4" borderId="10" xfId="2" applyNumberFormat="1" applyFill="1" applyBorder="1" applyAlignment="1">
      <alignment horizontal="center"/>
    </xf>
    <xf numFmtId="1" fontId="1" fillId="4" borderId="11" xfId="2" applyNumberFormat="1" applyFill="1" applyBorder="1" applyAlignment="1">
      <alignment horizontal="center"/>
    </xf>
    <xf numFmtId="1" fontId="1" fillId="0" borderId="0" xfId="2" applyNumberFormat="1"/>
    <xf numFmtId="0" fontId="25"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16"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3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3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32</xdr:row>
      <xdr:rowOff>114300</xdr:rowOff>
    </xdr:from>
    <xdr:to>
      <xdr:col>6</xdr:col>
      <xdr:colOff>457200</xdr:colOff>
      <xdr:row>44</xdr:row>
      <xdr:rowOff>47625</xdr:rowOff>
    </xdr:to>
    <xdr:pic>
      <xdr:nvPicPr>
        <xdr:cNvPr id="379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40067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P28"/>
  <sheetViews>
    <sheetView showGridLines="0" showRowColHeaders="0" tabSelected="1" topLeftCell="C1" zoomScaleNormal="100" workbookViewId="0">
      <selection activeCell="A57" sqref="A57"/>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4"/>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7" t="s">
        <v>52</v>
      </c>
      <c r="K14" s="18" t="s">
        <v>64</v>
      </c>
      <c r="L14" s="12"/>
      <c r="M14" s="12"/>
      <c r="N14" s="12"/>
      <c r="O14" s="12"/>
      <c r="P14" s="11"/>
    </row>
    <row r="15" spans="5:16" ht="26.25" x14ac:dyDescent="0.4">
      <c r="E15" s="13"/>
      <c r="F15" s="12"/>
      <c r="G15" s="12"/>
      <c r="I15" s="17"/>
      <c r="J15" s="77" t="s">
        <v>81</v>
      </c>
      <c r="K15" s="18" t="s">
        <v>85</v>
      </c>
      <c r="L15" s="16"/>
      <c r="M15" s="16"/>
      <c r="N15" s="12"/>
      <c r="O15" s="12"/>
      <c r="P15" s="11"/>
    </row>
    <row r="16" spans="5:16" ht="23.25" x14ac:dyDescent="0.35">
      <c r="E16" s="13"/>
      <c r="F16" s="12"/>
      <c r="G16" s="12"/>
      <c r="J16" s="78" t="s">
        <v>51</v>
      </c>
      <c r="K16" s="70">
        <v>42429</v>
      </c>
      <c r="L16" s="16"/>
      <c r="M16" s="16"/>
      <c r="N16" s="12"/>
      <c r="O16" s="12"/>
      <c r="P16" s="11"/>
    </row>
    <row r="17" spans="5:16" ht="18" x14ac:dyDescent="0.25">
      <c r="E17" s="13"/>
      <c r="F17" s="12"/>
      <c r="G17" s="12"/>
      <c r="I17" s="71"/>
      <c r="J17" s="72" t="s">
        <v>28</v>
      </c>
      <c r="K17" s="73">
        <v>42445</v>
      </c>
      <c r="L17" s="12"/>
      <c r="M17" s="12"/>
      <c r="N17" s="12"/>
      <c r="O17" s="12"/>
      <c r="P17" s="11"/>
    </row>
    <row r="18" spans="5:16" ht="15.75" x14ac:dyDescent="0.25">
      <c r="E18" s="13"/>
      <c r="F18" s="12"/>
      <c r="G18" s="12"/>
      <c r="H18" s="14"/>
      <c r="I18" s="15"/>
      <c r="J18" s="114"/>
      <c r="K18" s="115"/>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16" t="s">
        <v>23</v>
      </c>
      <c r="F20" s="117"/>
      <c r="G20" s="117"/>
      <c r="H20" s="81" t="s">
        <v>24</v>
      </c>
      <c r="I20" s="12"/>
      <c r="J20" s="12"/>
      <c r="K20" s="12"/>
      <c r="L20" s="12"/>
      <c r="M20" s="12"/>
      <c r="N20" s="12"/>
      <c r="O20" s="12"/>
      <c r="P20" s="11"/>
    </row>
    <row r="21" spans="5:16" x14ac:dyDescent="0.2">
      <c r="E21" s="13"/>
      <c r="F21" s="12"/>
      <c r="G21" s="12"/>
      <c r="H21" s="81" t="s">
        <v>70</v>
      </c>
      <c r="I21" s="12"/>
      <c r="J21" s="12"/>
      <c r="K21" s="12"/>
      <c r="L21" s="12"/>
      <c r="M21" s="12"/>
      <c r="N21" s="12"/>
      <c r="O21" s="12"/>
      <c r="P21" s="11"/>
    </row>
    <row r="22" spans="5:16" x14ac:dyDescent="0.2">
      <c r="E22" s="13"/>
      <c r="F22" s="12"/>
      <c r="G22" s="12"/>
      <c r="H22" s="81" t="s">
        <v>71</v>
      </c>
      <c r="I22" s="12"/>
      <c r="J22" s="12"/>
      <c r="K22" s="12"/>
      <c r="L22" s="12"/>
      <c r="M22" s="12"/>
      <c r="N22" s="12"/>
      <c r="O22" s="12"/>
      <c r="P22" s="11"/>
    </row>
    <row r="23" spans="5:16" x14ac:dyDescent="0.2">
      <c r="E23" s="13"/>
      <c r="F23" s="12"/>
      <c r="G23" s="12"/>
      <c r="H23" s="113" t="s">
        <v>75</v>
      </c>
      <c r="I23" s="12"/>
      <c r="J23" s="12"/>
      <c r="K23" s="12"/>
      <c r="L23" s="12"/>
      <c r="M23" s="12"/>
      <c r="N23" s="12"/>
      <c r="O23" s="12"/>
      <c r="P23" s="11"/>
    </row>
    <row r="24" spans="5:16" x14ac:dyDescent="0.2">
      <c r="E24" s="13"/>
      <c r="F24" s="12"/>
      <c r="G24" s="12"/>
      <c r="H24" s="113" t="s">
        <v>76</v>
      </c>
      <c r="I24" s="12"/>
      <c r="J24" s="12"/>
      <c r="K24" s="12"/>
      <c r="L24" s="12"/>
      <c r="M24" s="12"/>
      <c r="N24" s="12"/>
      <c r="O24" s="12"/>
      <c r="P24" s="11"/>
    </row>
    <row r="25" spans="5:16" x14ac:dyDescent="0.2">
      <c r="E25" s="13"/>
      <c r="F25" s="12"/>
      <c r="G25" s="12"/>
      <c r="H25" s="81" t="s">
        <v>54</v>
      </c>
      <c r="I25" s="12"/>
      <c r="J25" s="12"/>
      <c r="K25" s="12"/>
      <c r="L25" s="12"/>
      <c r="M25" s="12"/>
      <c r="N25" s="12"/>
      <c r="O25" s="12"/>
      <c r="P25" s="11"/>
    </row>
    <row r="26" spans="5:16" x14ac:dyDescent="0.2">
      <c r="E26" s="13"/>
      <c r="F26" s="12"/>
      <c r="G26" s="12"/>
      <c r="H26" s="81" t="s">
        <v>72</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2022</v>
      </c>
      <c r="G4" s="36"/>
      <c r="H4" s="35"/>
      <c r="I4" s="35"/>
      <c r="J4" s="35"/>
    </row>
    <row r="5" spans="1:14" ht="15.75" thickBot="1" x14ac:dyDescent="0.25">
      <c r="A5" s="58" t="s">
        <v>105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0</v>
      </c>
      <c r="F6" s="56">
        <v>5000</v>
      </c>
      <c r="G6" s="56">
        <v>13408</v>
      </c>
      <c r="H6" s="56">
        <v>5044</v>
      </c>
      <c r="I6" s="56">
        <v>0</v>
      </c>
      <c r="J6" s="56">
        <v>0</v>
      </c>
      <c r="K6" s="56">
        <v>2245</v>
      </c>
      <c r="L6" s="56">
        <v>6317</v>
      </c>
      <c r="M6" s="56">
        <v>0</v>
      </c>
      <c r="N6" s="57">
        <f>SUM(B6:M6)</f>
        <v>32014</v>
      </c>
    </row>
    <row r="7" spans="1:14" x14ac:dyDescent="0.2">
      <c r="A7" s="34" t="s">
        <v>4</v>
      </c>
      <c r="B7" s="44">
        <v>1319</v>
      </c>
      <c r="C7" s="44">
        <v>1185</v>
      </c>
      <c r="D7" s="44">
        <v>1726</v>
      </c>
      <c r="E7" s="44">
        <v>4372</v>
      </c>
      <c r="F7" s="44">
        <v>5105</v>
      </c>
      <c r="G7" s="44">
        <v>5098</v>
      </c>
      <c r="H7" s="44">
        <v>4186</v>
      </c>
      <c r="I7" s="44">
        <v>2982</v>
      </c>
      <c r="J7" s="44">
        <v>2564</v>
      </c>
      <c r="K7" s="44">
        <v>3489</v>
      </c>
      <c r="L7" s="44">
        <v>1312</v>
      </c>
      <c r="M7" s="44">
        <v>174</v>
      </c>
      <c r="N7" s="45">
        <f>SUM(B7:M7)</f>
        <v>33512</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v>
      </c>
      <c r="C9" s="88">
        <v>0</v>
      </c>
      <c r="D9" s="88">
        <v>0</v>
      </c>
      <c r="E9" s="88">
        <v>0</v>
      </c>
      <c r="F9" s="88">
        <v>0.98</v>
      </c>
      <c r="G9" s="88">
        <v>2.63</v>
      </c>
      <c r="H9" s="88">
        <v>1.2</v>
      </c>
      <c r="I9" s="88">
        <v>0</v>
      </c>
      <c r="J9" s="88">
        <v>0</v>
      </c>
      <c r="K9" s="88">
        <v>0.64</v>
      </c>
      <c r="L9" s="88">
        <v>4.8099999999999996</v>
      </c>
      <c r="M9" s="88">
        <v>0</v>
      </c>
      <c r="N9" s="89">
        <f>N6/N7</f>
        <v>0.95529959417522081</v>
      </c>
    </row>
    <row r="10" spans="1:14" x14ac:dyDescent="0.2">
      <c r="A10" s="48" t="s">
        <v>6</v>
      </c>
      <c r="B10" s="90">
        <v>17000</v>
      </c>
      <c r="C10" s="90">
        <v>0</v>
      </c>
      <c r="D10" s="90">
        <v>0</v>
      </c>
      <c r="E10" s="90">
        <v>0</v>
      </c>
      <c r="F10" s="90">
        <v>7725</v>
      </c>
      <c r="G10" s="90">
        <v>13408</v>
      </c>
      <c r="H10" s="90">
        <v>8614</v>
      </c>
      <c r="I10" s="90">
        <v>11100</v>
      </c>
      <c r="J10" s="90">
        <v>14797</v>
      </c>
      <c r="K10" s="90">
        <v>2245</v>
      </c>
      <c r="L10" s="90">
        <v>6317</v>
      </c>
      <c r="M10" s="90">
        <v>0</v>
      </c>
      <c r="N10" s="91">
        <f>SUM(B10:M10)</f>
        <v>81206</v>
      </c>
    </row>
    <row r="11" spans="1:14" x14ac:dyDescent="0.2">
      <c r="A11" s="34" t="s">
        <v>7</v>
      </c>
      <c r="B11" s="92">
        <v>17000</v>
      </c>
      <c r="C11" s="92">
        <v>0</v>
      </c>
      <c r="D11" s="92">
        <v>0</v>
      </c>
      <c r="E11" s="92">
        <v>0</v>
      </c>
      <c r="F11" s="92">
        <v>2725</v>
      </c>
      <c r="G11" s="92">
        <v>0</v>
      </c>
      <c r="H11" s="92">
        <v>3570</v>
      </c>
      <c r="I11" s="92">
        <v>11100</v>
      </c>
      <c r="J11" s="92">
        <v>14797</v>
      </c>
      <c r="K11" s="92">
        <v>0</v>
      </c>
      <c r="L11" s="92">
        <v>0</v>
      </c>
      <c r="M11" s="92">
        <v>0</v>
      </c>
      <c r="N11" s="93">
        <f>SUM(B11:M11)</f>
        <v>49192</v>
      </c>
    </row>
    <row r="12" spans="1:14" x14ac:dyDescent="0.2">
      <c r="A12" s="48" t="s">
        <v>8</v>
      </c>
      <c r="B12" s="94">
        <v>0</v>
      </c>
      <c r="C12" s="94">
        <v>0</v>
      </c>
      <c r="D12" s="94">
        <v>0</v>
      </c>
      <c r="E12" s="94">
        <v>0</v>
      </c>
      <c r="F12" s="94">
        <v>0.65</v>
      </c>
      <c r="G12" s="94">
        <v>1</v>
      </c>
      <c r="H12" s="94">
        <v>0.59</v>
      </c>
      <c r="I12" s="94">
        <v>0</v>
      </c>
      <c r="J12" s="94">
        <v>0</v>
      </c>
      <c r="K12" s="94">
        <v>1</v>
      </c>
      <c r="L12" s="94">
        <v>1</v>
      </c>
      <c r="M12" s="94">
        <v>0</v>
      </c>
      <c r="N12" s="95">
        <f>N6/N10</f>
        <v>0.39423195330394306</v>
      </c>
    </row>
    <row r="13" spans="1:14" ht="13.5" thickBot="1" x14ac:dyDescent="0.25">
      <c r="A13" s="25" t="s">
        <v>9</v>
      </c>
      <c r="B13" s="86">
        <v>0</v>
      </c>
      <c r="C13" s="86">
        <v>0</v>
      </c>
      <c r="D13" s="86">
        <v>0</v>
      </c>
      <c r="E13" s="86">
        <v>0</v>
      </c>
      <c r="F13" s="86">
        <v>29530</v>
      </c>
      <c r="G13" s="86">
        <v>0</v>
      </c>
      <c r="H13" s="86">
        <v>0</v>
      </c>
      <c r="I13" s="86">
        <v>0</v>
      </c>
      <c r="J13" s="86">
        <v>19715</v>
      </c>
      <c r="K13" s="86">
        <v>24484</v>
      </c>
      <c r="L13" s="86">
        <v>0</v>
      </c>
      <c r="M13" s="86">
        <v>0</v>
      </c>
      <c r="N13" s="87">
        <f>SUM(B13:M13)</f>
        <v>73729</v>
      </c>
    </row>
    <row r="14" spans="1:14" ht="16.5" thickTop="1" thickBot="1" x14ac:dyDescent="0.25">
      <c r="A14" s="47" t="s">
        <v>89</v>
      </c>
    </row>
    <row r="15" spans="1:14" ht="13.5" thickTop="1" x14ac:dyDescent="0.2">
      <c r="A15" s="52" t="s">
        <v>3</v>
      </c>
      <c r="B15" s="56">
        <v>0</v>
      </c>
      <c r="C15" s="56">
        <v>0</v>
      </c>
      <c r="D15" s="56">
        <v>2307</v>
      </c>
      <c r="E15" s="56">
        <v>0</v>
      </c>
      <c r="F15" s="56">
        <v>26144</v>
      </c>
      <c r="G15" s="56">
        <v>13408</v>
      </c>
      <c r="H15" s="56">
        <v>5044</v>
      </c>
      <c r="I15" s="56">
        <v>0</v>
      </c>
      <c r="J15" s="56">
        <v>10841</v>
      </c>
      <c r="K15" s="56">
        <v>2245</v>
      </c>
      <c r="L15" s="56">
        <v>6317</v>
      </c>
      <c r="M15" s="56">
        <v>0</v>
      </c>
      <c r="N15" s="57">
        <f>SUM(B15:M15)</f>
        <v>66306</v>
      </c>
    </row>
    <row r="16" spans="1:14" x14ac:dyDescent="0.2">
      <c r="A16" s="34" t="s">
        <v>4</v>
      </c>
      <c r="B16" s="44">
        <v>6038</v>
      </c>
      <c r="C16" s="44">
        <v>4846</v>
      </c>
      <c r="D16" s="44">
        <v>10034</v>
      </c>
      <c r="E16" s="44">
        <v>14072</v>
      </c>
      <c r="F16" s="44">
        <v>21535</v>
      </c>
      <c r="G16" s="44">
        <v>21726</v>
      </c>
      <c r="H16" s="44">
        <v>21172</v>
      </c>
      <c r="I16" s="44">
        <v>12584</v>
      </c>
      <c r="J16" s="44">
        <v>11818</v>
      </c>
      <c r="K16" s="44">
        <v>14550</v>
      </c>
      <c r="L16" s="44">
        <v>7153</v>
      </c>
      <c r="M16" s="44">
        <v>1585</v>
      </c>
      <c r="N16" s="45">
        <f>SUM(B16:M16)</f>
        <v>147113</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v>
      </c>
      <c r="C18" s="88">
        <v>0</v>
      </c>
      <c r="D18" s="88">
        <v>0.23</v>
      </c>
      <c r="E18" s="88">
        <v>0</v>
      </c>
      <c r="F18" s="88">
        <v>1.21</v>
      </c>
      <c r="G18" s="88">
        <v>0.62</v>
      </c>
      <c r="H18" s="88">
        <v>0.24</v>
      </c>
      <c r="I18" s="88">
        <v>0</v>
      </c>
      <c r="J18" s="88">
        <v>0.92</v>
      </c>
      <c r="K18" s="88">
        <v>0.15</v>
      </c>
      <c r="L18" s="88">
        <v>0.88</v>
      </c>
      <c r="M18" s="88">
        <v>0</v>
      </c>
      <c r="N18" s="89">
        <f>N15/N16</f>
        <v>0.45071475668363775</v>
      </c>
    </row>
    <row r="19" spans="1:14" x14ac:dyDescent="0.2">
      <c r="A19" s="48" t="s">
        <v>6</v>
      </c>
      <c r="B19" s="90">
        <v>17000</v>
      </c>
      <c r="C19" s="90">
        <v>0</v>
      </c>
      <c r="D19" s="90">
        <v>34367</v>
      </c>
      <c r="E19" s="90">
        <v>31240</v>
      </c>
      <c r="F19" s="90">
        <v>28869</v>
      </c>
      <c r="G19" s="90">
        <v>76941</v>
      </c>
      <c r="H19" s="90">
        <v>30546</v>
      </c>
      <c r="I19" s="90">
        <v>43675</v>
      </c>
      <c r="J19" s="90">
        <v>44152</v>
      </c>
      <c r="K19" s="90">
        <v>2245</v>
      </c>
      <c r="L19" s="90">
        <v>6317</v>
      </c>
      <c r="M19" s="90">
        <v>0</v>
      </c>
      <c r="N19" s="91">
        <f>SUM(B19:M19)</f>
        <v>315352</v>
      </c>
    </row>
    <row r="20" spans="1:14" x14ac:dyDescent="0.2">
      <c r="A20" s="34" t="s">
        <v>7</v>
      </c>
      <c r="B20" s="92">
        <v>17000</v>
      </c>
      <c r="C20" s="92">
        <v>0</v>
      </c>
      <c r="D20" s="92">
        <v>32060</v>
      </c>
      <c r="E20" s="92">
        <v>31240</v>
      </c>
      <c r="F20" s="92">
        <v>2725</v>
      </c>
      <c r="G20" s="92">
        <v>63533</v>
      </c>
      <c r="H20" s="92">
        <v>25502</v>
      </c>
      <c r="I20" s="92">
        <v>43675</v>
      </c>
      <c r="J20" s="92">
        <v>33311</v>
      </c>
      <c r="K20" s="92">
        <v>0</v>
      </c>
      <c r="L20" s="92">
        <v>0</v>
      </c>
      <c r="M20" s="92">
        <v>0</v>
      </c>
      <c r="N20" s="93">
        <f>SUM(B20:M20)</f>
        <v>249046</v>
      </c>
    </row>
    <row r="21" spans="1:14" x14ac:dyDescent="0.2">
      <c r="A21" s="48" t="s">
        <v>8</v>
      </c>
      <c r="B21" s="94">
        <v>0</v>
      </c>
      <c r="C21" s="94">
        <v>0</v>
      </c>
      <c r="D21" s="94">
        <v>7.0000000000000007E-2</v>
      </c>
      <c r="E21" s="94">
        <v>0</v>
      </c>
      <c r="F21" s="94">
        <v>0.91</v>
      </c>
      <c r="G21" s="94">
        <v>0.17</v>
      </c>
      <c r="H21" s="94">
        <v>0.17</v>
      </c>
      <c r="I21" s="94">
        <v>0</v>
      </c>
      <c r="J21" s="94">
        <v>0.25</v>
      </c>
      <c r="K21" s="94">
        <v>1</v>
      </c>
      <c r="L21" s="94">
        <v>1</v>
      </c>
      <c r="M21" s="94">
        <v>0</v>
      </c>
      <c r="N21" s="95">
        <f>N15/N19</f>
        <v>0.21026028057535706</v>
      </c>
    </row>
    <row r="22" spans="1:14" ht="13.5" thickBot="1" x14ac:dyDescent="0.25">
      <c r="A22" s="25" t="s">
        <v>9</v>
      </c>
      <c r="B22" s="86">
        <v>0</v>
      </c>
      <c r="C22" s="86">
        <v>0</v>
      </c>
      <c r="D22" s="86">
        <v>0</v>
      </c>
      <c r="E22" s="86">
        <v>5950</v>
      </c>
      <c r="F22" s="86">
        <v>34285</v>
      </c>
      <c r="G22" s="86">
        <v>27266</v>
      </c>
      <c r="H22" s="86">
        <v>16180</v>
      </c>
      <c r="I22" s="86">
        <v>17000</v>
      </c>
      <c r="J22" s="86">
        <v>41824</v>
      </c>
      <c r="K22" s="86">
        <v>31229</v>
      </c>
      <c r="L22" s="86">
        <v>5725</v>
      </c>
      <c r="M22" s="86">
        <v>0</v>
      </c>
      <c r="N22" s="87">
        <f>SUM(B22:M22)</f>
        <v>179459</v>
      </c>
    </row>
    <row r="23" spans="1:14" ht="16.5" thickTop="1" thickBot="1" x14ac:dyDescent="0.25">
      <c r="A23" s="47" t="s">
        <v>106</v>
      </c>
      <c r="B23" s="30"/>
      <c r="C23" s="30"/>
      <c r="D23" s="30"/>
      <c r="E23" s="30"/>
      <c r="F23" s="46"/>
      <c r="G23" s="46"/>
    </row>
    <row r="24" spans="1:14" ht="13.5" thickTop="1" x14ac:dyDescent="0.2">
      <c r="A24" s="52" t="s">
        <v>56</v>
      </c>
      <c r="B24" s="56">
        <v>0</v>
      </c>
      <c r="C24" s="56">
        <v>0</v>
      </c>
      <c r="D24" s="56">
        <v>0</v>
      </c>
      <c r="E24" s="56">
        <v>0</v>
      </c>
      <c r="F24" s="56">
        <v>1</v>
      </c>
      <c r="G24" s="56">
        <v>1</v>
      </c>
      <c r="H24" s="56">
        <v>1</v>
      </c>
      <c r="I24" s="56">
        <v>0</v>
      </c>
      <c r="J24" s="56">
        <v>0</v>
      </c>
      <c r="K24" s="56">
        <v>1</v>
      </c>
      <c r="L24" s="56">
        <v>1</v>
      </c>
      <c r="M24" s="56">
        <v>0</v>
      </c>
      <c r="N24" s="57">
        <f>SUM(B24:M24)</f>
        <v>5</v>
      </c>
    </row>
    <row r="25" spans="1:14" x14ac:dyDescent="0.2">
      <c r="A25" s="34" t="s">
        <v>4</v>
      </c>
      <c r="B25" s="44">
        <v>0</v>
      </c>
      <c r="C25" s="44">
        <v>0</v>
      </c>
      <c r="D25" s="44">
        <v>0</v>
      </c>
      <c r="E25" s="44">
        <v>0</v>
      </c>
      <c r="F25" s="44">
        <v>0</v>
      </c>
      <c r="G25" s="44">
        <v>0</v>
      </c>
      <c r="H25" s="44">
        <v>0</v>
      </c>
      <c r="I25" s="44">
        <v>0</v>
      </c>
      <c r="J25" s="44">
        <v>0</v>
      </c>
      <c r="K25" s="44">
        <v>0</v>
      </c>
      <c r="L25" s="44">
        <v>0</v>
      </c>
      <c r="M25" s="44">
        <v>0</v>
      </c>
      <c r="N25" s="45">
        <f>SUM(B25:M25)</f>
        <v>0</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v>
      </c>
      <c r="C27" s="88">
        <v>0</v>
      </c>
      <c r="D27" s="88">
        <v>0</v>
      </c>
      <c r="E27" s="88">
        <v>0</v>
      </c>
      <c r="F27" s="88">
        <v>1</v>
      </c>
      <c r="G27" s="88">
        <v>1</v>
      </c>
      <c r="H27" s="88">
        <v>1</v>
      </c>
      <c r="I27" s="88">
        <v>0</v>
      </c>
      <c r="J27" s="88">
        <v>0</v>
      </c>
      <c r="K27" s="88">
        <v>1</v>
      </c>
      <c r="L27" s="88">
        <v>1</v>
      </c>
      <c r="M27" s="88">
        <v>0</v>
      </c>
      <c r="N27" s="89">
        <f>IF(N25=0,N24/1,N24/N25)</f>
        <v>5</v>
      </c>
    </row>
    <row r="28" spans="1:14" x14ac:dyDescent="0.2">
      <c r="A28" s="48" t="s">
        <v>57</v>
      </c>
      <c r="B28" s="90">
        <v>1</v>
      </c>
      <c r="C28" s="90">
        <v>0</v>
      </c>
      <c r="D28" s="90">
        <v>0</v>
      </c>
      <c r="E28" s="90">
        <v>0</v>
      </c>
      <c r="F28" s="90">
        <v>2</v>
      </c>
      <c r="G28" s="90">
        <v>1</v>
      </c>
      <c r="H28" s="90">
        <v>2</v>
      </c>
      <c r="I28" s="90">
        <v>1</v>
      </c>
      <c r="J28" s="90">
        <v>2</v>
      </c>
      <c r="K28" s="90">
        <v>1</v>
      </c>
      <c r="L28" s="90">
        <v>1</v>
      </c>
      <c r="M28" s="90">
        <v>0</v>
      </c>
      <c r="N28" s="91">
        <f>SUM(B28:M28)</f>
        <v>11</v>
      </c>
    </row>
    <row r="29" spans="1:14" x14ac:dyDescent="0.2">
      <c r="A29" s="34" t="s">
        <v>58</v>
      </c>
      <c r="B29" s="92">
        <v>1</v>
      </c>
      <c r="C29" s="92">
        <v>0</v>
      </c>
      <c r="D29" s="92">
        <v>0</v>
      </c>
      <c r="E29" s="92">
        <v>0</v>
      </c>
      <c r="F29" s="92">
        <v>1</v>
      </c>
      <c r="G29" s="92">
        <v>0</v>
      </c>
      <c r="H29" s="92">
        <v>1</v>
      </c>
      <c r="I29" s="92">
        <v>1</v>
      </c>
      <c r="J29" s="92">
        <v>2</v>
      </c>
      <c r="K29" s="92">
        <v>0</v>
      </c>
      <c r="L29" s="92">
        <v>0</v>
      </c>
      <c r="M29" s="92">
        <v>0</v>
      </c>
      <c r="N29" s="93">
        <f>SUM(B29:M29)</f>
        <v>6</v>
      </c>
    </row>
    <row r="30" spans="1:14" x14ac:dyDescent="0.2">
      <c r="A30" s="48" t="s">
        <v>8</v>
      </c>
      <c r="B30" s="94">
        <v>0</v>
      </c>
      <c r="C30" s="94">
        <v>0</v>
      </c>
      <c r="D30" s="94">
        <v>0</v>
      </c>
      <c r="E30" s="94">
        <v>0</v>
      </c>
      <c r="F30" s="94">
        <v>0.5</v>
      </c>
      <c r="G30" s="94">
        <v>1</v>
      </c>
      <c r="H30" s="94">
        <v>0.5</v>
      </c>
      <c r="I30" s="94">
        <v>0</v>
      </c>
      <c r="J30" s="94">
        <v>0</v>
      </c>
      <c r="K30" s="94">
        <v>1</v>
      </c>
      <c r="L30" s="94">
        <v>1</v>
      </c>
      <c r="M30" s="94">
        <v>0</v>
      </c>
      <c r="N30" s="95">
        <f>N24/N28</f>
        <v>0.45454545454545453</v>
      </c>
    </row>
    <row r="31" spans="1:14" ht="13.5" thickBot="1" x14ac:dyDescent="0.25">
      <c r="A31" s="25" t="s">
        <v>59</v>
      </c>
      <c r="B31" s="86">
        <v>0</v>
      </c>
      <c r="C31" s="86">
        <v>0</v>
      </c>
      <c r="D31" s="86">
        <v>0</v>
      </c>
      <c r="E31" s="86">
        <v>0</v>
      </c>
      <c r="F31" s="86">
        <v>1</v>
      </c>
      <c r="G31" s="86">
        <v>0</v>
      </c>
      <c r="H31" s="86">
        <v>0</v>
      </c>
      <c r="I31" s="86">
        <v>0</v>
      </c>
      <c r="J31" s="86">
        <v>4</v>
      </c>
      <c r="K31" s="86">
        <v>2</v>
      </c>
      <c r="L31" s="86">
        <v>0</v>
      </c>
      <c r="M31" s="86">
        <v>0</v>
      </c>
      <c r="N31" s="87">
        <f>SUM(B31:M31)</f>
        <v>7</v>
      </c>
    </row>
    <row r="32" spans="1:14" ht="16.5" thickTop="1" thickBot="1" x14ac:dyDescent="0.25">
      <c r="A32" s="47" t="s">
        <v>91</v>
      </c>
    </row>
    <row r="33" spans="1:14" ht="13.5" thickTop="1" x14ac:dyDescent="0.2">
      <c r="A33" s="52" t="s">
        <v>56</v>
      </c>
      <c r="B33" s="56">
        <v>0</v>
      </c>
      <c r="C33" s="56">
        <v>0</v>
      </c>
      <c r="D33" s="56">
        <v>1</v>
      </c>
      <c r="E33" s="56">
        <v>0</v>
      </c>
      <c r="F33" s="56">
        <v>2</v>
      </c>
      <c r="G33" s="56">
        <v>1</v>
      </c>
      <c r="H33" s="56">
        <v>1</v>
      </c>
      <c r="I33" s="56">
        <v>0</v>
      </c>
      <c r="J33" s="56">
        <v>1</v>
      </c>
      <c r="K33" s="56">
        <v>1</v>
      </c>
      <c r="L33" s="56">
        <v>1</v>
      </c>
      <c r="M33" s="56">
        <v>0</v>
      </c>
      <c r="N33" s="57">
        <f>SUM(B33:M33)</f>
        <v>8</v>
      </c>
    </row>
    <row r="34" spans="1:14" x14ac:dyDescent="0.2">
      <c r="A34" s="34" t="s">
        <v>4</v>
      </c>
      <c r="B34" s="44">
        <v>1</v>
      </c>
      <c r="C34" s="44">
        <v>1</v>
      </c>
      <c r="D34" s="44">
        <v>1</v>
      </c>
      <c r="E34" s="44">
        <v>1</v>
      </c>
      <c r="F34" s="44">
        <v>2</v>
      </c>
      <c r="G34" s="44">
        <v>1</v>
      </c>
      <c r="H34" s="44">
        <v>1</v>
      </c>
      <c r="I34" s="44">
        <v>1</v>
      </c>
      <c r="J34" s="44">
        <v>1</v>
      </c>
      <c r="K34" s="44">
        <v>1</v>
      </c>
      <c r="L34" s="44">
        <v>1</v>
      </c>
      <c r="M34" s="44">
        <v>0</v>
      </c>
      <c r="N34" s="45">
        <f>SUM(B34:M34)</f>
        <v>12</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v>
      </c>
      <c r="C36" s="88">
        <v>0</v>
      </c>
      <c r="D36" s="88">
        <v>1</v>
      </c>
      <c r="E36" s="88">
        <v>0</v>
      </c>
      <c r="F36" s="88">
        <v>1</v>
      </c>
      <c r="G36" s="88">
        <v>1</v>
      </c>
      <c r="H36" s="88">
        <v>1</v>
      </c>
      <c r="I36" s="88">
        <v>0</v>
      </c>
      <c r="J36" s="88">
        <v>1</v>
      </c>
      <c r="K36" s="88">
        <v>1</v>
      </c>
      <c r="L36" s="88">
        <v>1</v>
      </c>
      <c r="M36" s="88">
        <v>0</v>
      </c>
      <c r="N36" s="89">
        <f>IF(N34=0,N33/1,N33/N34)</f>
        <v>0.66666666666666663</v>
      </c>
    </row>
    <row r="37" spans="1:14" x14ac:dyDescent="0.2">
      <c r="A37" s="48" t="s">
        <v>57</v>
      </c>
      <c r="B37" s="90">
        <v>1</v>
      </c>
      <c r="C37" s="90">
        <v>0</v>
      </c>
      <c r="D37" s="90">
        <v>5</v>
      </c>
      <c r="E37" s="90">
        <v>1</v>
      </c>
      <c r="F37" s="90">
        <v>3</v>
      </c>
      <c r="G37" s="90">
        <v>3</v>
      </c>
      <c r="H37" s="90">
        <v>5</v>
      </c>
      <c r="I37" s="90">
        <v>3</v>
      </c>
      <c r="J37" s="90">
        <v>6</v>
      </c>
      <c r="K37" s="90">
        <v>1</v>
      </c>
      <c r="L37" s="90">
        <v>1</v>
      </c>
      <c r="M37" s="90">
        <v>0</v>
      </c>
      <c r="N37" s="91">
        <f>SUM(B37:M37)</f>
        <v>29</v>
      </c>
    </row>
    <row r="38" spans="1:14" x14ac:dyDescent="0.2">
      <c r="A38" s="34" t="s">
        <v>58</v>
      </c>
      <c r="B38" s="92">
        <v>1</v>
      </c>
      <c r="C38" s="92">
        <v>0</v>
      </c>
      <c r="D38" s="92">
        <v>4</v>
      </c>
      <c r="E38" s="92">
        <v>1</v>
      </c>
      <c r="F38" s="92">
        <v>1</v>
      </c>
      <c r="G38" s="92">
        <v>2</v>
      </c>
      <c r="H38" s="92">
        <v>4</v>
      </c>
      <c r="I38" s="92">
        <v>3</v>
      </c>
      <c r="J38" s="92">
        <v>5</v>
      </c>
      <c r="K38" s="92">
        <v>0</v>
      </c>
      <c r="L38" s="92">
        <v>0</v>
      </c>
      <c r="M38" s="92">
        <v>0</v>
      </c>
      <c r="N38" s="93">
        <f>SUM(B38:M38)</f>
        <v>21</v>
      </c>
    </row>
    <row r="39" spans="1:14" x14ac:dyDescent="0.2">
      <c r="A39" s="48" t="s">
        <v>8</v>
      </c>
      <c r="B39" s="94">
        <v>0</v>
      </c>
      <c r="C39" s="94">
        <v>0</v>
      </c>
      <c r="D39" s="94">
        <v>0.2</v>
      </c>
      <c r="E39" s="94">
        <v>0</v>
      </c>
      <c r="F39" s="94">
        <v>0.67</v>
      </c>
      <c r="G39" s="94">
        <v>0.33</v>
      </c>
      <c r="H39" s="94">
        <v>0.2</v>
      </c>
      <c r="I39" s="94">
        <v>0</v>
      </c>
      <c r="J39" s="94">
        <v>0.17</v>
      </c>
      <c r="K39" s="94">
        <v>1</v>
      </c>
      <c r="L39" s="94">
        <v>1</v>
      </c>
      <c r="M39" s="94">
        <v>0</v>
      </c>
      <c r="N39" s="95">
        <f>N33/N37</f>
        <v>0.27586206896551724</v>
      </c>
    </row>
    <row r="40" spans="1:14" ht="13.5" thickBot="1" x14ac:dyDescent="0.25">
      <c r="A40" s="25" t="s">
        <v>59</v>
      </c>
      <c r="B40" s="86">
        <v>0</v>
      </c>
      <c r="C40" s="86">
        <v>0</v>
      </c>
      <c r="D40" s="86">
        <v>0</v>
      </c>
      <c r="E40" s="86">
        <v>1</v>
      </c>
      <c r="F40" s="86">
        <v>2</v>
      </c>
      <c r="G40" s="86">
        <v>3</v>
      </c>
      <c r="H40" s="86">
        <v>3</v>
      </c>
      <c r="I40" s="86">
        <v>1</v>
      </c>
      <c r="J40" s="86">
        <v>6</v>
      </c>
      <c r="K40" s="86">
        <v>3</v>
      </c>
      <c r="L40" s="86">
        <v>2</v>
      </c>
      <c r="M40" s="86">
        <v>0</v>
      </c>
      <c r="N40" s="87">
        <f>SUM(B40:M40)</f>
        <v>21</v>
      </c>
    </row>
    <row r="41" spans="1:14" ht="16.5" thickTop="1" thickBot="1" x14ac:dyDescent="0.25">
      <c r="A41" s="47" t="s">
        <v>92</v>
      </c>
    </row>
    <row r="42" spans="1:14" ht="13.5" thickTop="1" x14ac:dyDescent="0.2">
      <c r="A42" s="52" t="s">
        <v>78</v>
      </c>
      <c r="B42" s="98">
        <v>0</v>
      </c>
      <c r="C42" s="98">
        <v>0</v>
      </c>
      <c r="D42" s="98">
        <v>0</v>
      </c>
      <c r="E42" s="98">
        <v>0</v>
      </c>
      <c r="F42" s="98">
        <v>0.19</v>
      </c>
      <c r="G42" s="98">
        <v>1</v>
      </c>
      <c r="H42" s="98">
        <v>1</v>
      </c>
      <c r="I42" s="98">
        <v>0</v>
      </c>
      <c r="J42" s="98">
        <v>0</v>
      </c>
      <c r="K42" s="98">
        <v>1</v>
      </c>
      <c r="L42" s="98">
        <v>1</v>
      </c>
      <c r="M42" s="98">
        <v>0</v>
      </c>
      <c r="N42" s="99">
        <f>N6/N15</f>
        <v>0.48282206738455041</v>
      </c>
    </row>
    <row r="43" spans="1:14" x14ac:dyDescent="0.2">
      <c r="A43" s="103" t="s">
        <v>66</v>
      </c>
      <c r="B43" s="104">
        <v>0</v>
      </c>
      <c r="C43" s="104">
        <v>0</v>
      </c>
      <c r="D43" s="104">
        <v>0</v>
      </c>
      <c r="E43" s="104">
        <v>0</v>
      </c>
      <c r="F43" s="104">
        <v>80.989999999999995</v>
      </c>
      <c r="G43" s="104">
        <v>424.19</v>
      </c>
      <c r="H43" s="104">
        <v>500</v>
      </c>
      <c r="I43" s="104">
        <v>0</v>
      </c>
      <c r="J43" s="104">
        <v>0</v>
      </c>
      <c r="K43" s="104">
        <v>426.67</v>
      </c>
      <c r="L43" s="104">
        <v>546.59</v>
      </c>
      <c r="M43" s="104">
        <v>0</v>
      </c>
      <c r="N43" s="105">
        <f>N9/N18*100</f>
        <v>211.95214490076202</v>
      </c>
    </row>
    <row r="44" spans="1:14" x14ac:dyDescent="0.2">
      <c r="A44" s="48" t="s">
        <v>62</v>
      </c>
      <c r="B44" s="94">
        <v>1</v>
      </c>
      <c r="C44" s="94">
        <v>0</v>
      </c>
      <c r="D44" s="94">
        <v>0</v>
      </c>
      <c r="E44" s="94">
        <v>0</v>
      </c>
      <c r="F44" s="94">
        <v>0.27</v>
      </c>
      <c r="G44" s="94">
        <v>0.17</v>
      </c>
      <c r="H44" s="94">
        <v>0.28000000000000003</v>
      </c>
      <c r="I44" s="94">
        <v>0.25</v>
      </c>
      <c r="J44" s="94">
        <v>0.34</v>
      </c>
      <c r="K44" s="94">
        <v>1</v>
      </c>
      <c r="L44" s="94">
        <v>1</v>
      </c>
      <c r="M44" s="94">
        <v>0</v>
      </c>
      <c r="N44" s="95">
        <f>N10/N19</f>
        <v>0.25750906923057409</v>
      </c>
    </row>
    <row r="45" spans="1:14" x14ac:dyDescent="0.2">
      <c r="A45" s="34" t="s">
        <v>67</v>
      </c>
      <c r="B45" s="106">
        <v>0</v>
      </c>
      <c r="C45" s="106">
        <v>0</v>
      </c>
      <c r="D45" s="106">
        <v>0</v>
      </c>
      <c r="E45" s="106">
        <v>0</v>
      </c>
      <c r="F45" s="106">
        <v>71</v>
      </c>
      <c r="G45" s="106">
        <v>588</v>
      </c>
      <c r="H45" s="106">
        <v>347</v>
      </c>
      <c r="I45" s="106">
        <v>0</v>
      </c>
      <c r="J45" s="106">
        <v>0</v>
      </c>
      <c r="K45" s="106">
        <v>100</v>
      </c>
      <c r="L45" s="106">
        <v>100</v>
      </c>
      <c r="M45" s="106">
        <v>0</v>
      </c>
      <c r="N45" s="107">
        <f>N12/N21*100</f>
        <v>187.49711178219928</v>
      </c>
    </row>
    <row r="46" spans="1:14" x14ac:dyDescent="0.2">
      <c r="A46" s="48" t="s">
        <v>79</v>
      </c>
      <c r="B46" s="97">
        <v>0</v>
      </c>
      <c r="C46" s="97">
        <v>0</v>
      </c>
      <c r="D46" s="97">
        <v>0</v>
      </c>
      <c r="E46" s="97">
        <v>0</v>
      </c>
      <c r="F46" s="97">
        <v>0.5</v>
      </c>
      <c r="G46" s="97">
        <v>1</v>
      </c>
      <c r="H46" s="97">
        <v>1</v>
      </c>
      <c r="I46" s="97">
        <v>0</v>
      </c>
      <c r="J46" s="97">
        <v>0</v>
      </c>
      <c r="K46" s="97">
        <v>1</v>
      </c>
      <c r="L46" s="97">
        <v>1</v>
      </c>
      <c r="M46" s="97">
        <v>0</v>
      </c>
      <c r="N46" s="51">
        <f>N24/N33</f>
        <v>0.625</v>
      </c>
    </row>
    <row r="47" spans="1:14" x14ac:dyDescent="0.2">
      <c r="A47" s="103" t="s">
        <v>68</v>
      </c>
      <c r="B47" s="108">
        <v>0</v>
      </c>
      <c r="C47" s="108">
        <v>0</v>
      </c>
      <c r="D47" s="108">
        <v>0</v>
      </c>
      <c r="E47" s="108">
        <v>0</v>
      </c>
      <c r="F47" s="108">
        <v>100</v>
      </c>
      <c r="G47" s="108">
        <v>100</v>
      </c>
      <c r="H47" s="108">
        <v>100</v>
      </c>
      <c r="I47" s="108">
        <v>0</v>
      </c>
      <c r="J47" s="108">
        <v>0</v>
      </c>
      <c r="K47" s="108">
        <v>100</v>
      </c>
      <c r="L47" s="108">
        <v>100</v>
      </c>
      <c r="M47" s="108">
        <v>0</v>
      </c>
      <c r="N47" s="109">
        <f>N27/N36*100</f>
        <v>750</v>
      </c>
    </row>
    <row r="48" spans="1:14" x14ac:dyDescent="0.2">
      <c r="A48" s="48" t="s">
        <v>63</v>
      </c>
      <c r="B48" s="94">
        <v>1</v>
      </c>
      <c r="C48" s="94">
        <v>0</v>
      </c>
      <c r="D48" s="94">
        <v>0</v>
      </c>
      <c r="E48" s="94">
        <v>0</v>
      </c>
      <c r="F48" s="94">
        <v>0.67</v>
      </c>
      <c r="G48" s="94">
        <v>0.33</v>
      </c>
      <c r="H48" s="94">
        <v>0.4</v>
      </c>
      <c r="I48" s="94">
        <v>0.33</v>
      </c>
      <c r="J48" s="94">
        <v>0.33</v>
      </c>
      <c r="K48" s="94">
        <v>1</v>
      </c>
      <c r="L48" s="94">
        <v>1</v>
      </c>
      <c r="M48" s="94">
        <v>0</v>
      </c>
      <c r="N48" s="95">
        <f>N28/N37</f>
        <v>0.37931034482758619</v>
      </c>
    </row>
    <row r="49" spans="1:14" ht="13.5" thickBot="1" x14ac:dyDescent="0.25">
      <c r="A49" s="25" t="s">
        <v>69</v>
      </c>
      <c r="B49" s="110">
        <v>0</v>
      </c>
      <c r="C49" s="110">
        <v>0</v>
      </c>
      <c r="D49" s="110">
        <v>0</v>
      </c>
      <c r="E49" s="110">
        <v>0</v>
      </c>
      <c r="F49" s="110">
        <v>75</v>
      </c>
      <c r="G49" s="110">
        <v>303</v>
      </c>
      <c r="H49" s="110">
        <v>250</v>
      </c>
      <c r="I49" s="110">
        <v>0</v>
      </c>
      <c r="J49" s="110">
        <v>0</v>
      </c>
      <c r="K49" s="110">
        <v>100</v>
      </c>
      <c r="L49" s="110">
        <v>100</v>
      </c>
      <c r="M49" s="110">
        <v>0</v>
      </c>
      <c r="N49" s="111">
        <f>N30/N39*100</f>
        <v>164.77272727272728</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2023</v>
      </c>
      <c r="G4" s="36"/>
      <c r="H4" s="35"/>
      <c r="I4" s="35"/>
      <c r="J4" s="35"/>
    </row>
    <row r="5" spans="1:14" ht="15.75" thickBot="1" x14ac:dyDescent="0.25">
      <c r="A5" s="58" t="s">
        <v>107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0</v>
      </c>
      <c r="F6" s="56">
        <v>0</v>
      </c>
      <c r="G6" s="56">
        <v>0</v>
      </c>
      <c r="H6" s="56">
        <v>0</v>
      </c>
      <c r="I6" s="56">
        <v>0</v>
      </c>
      <c r="J6" s="56">
        <v>0</v>
      </c>
      <c r="K6" s="56">
        <v>22743</v>
      </c>
      <c r="L6" s="56">
        <v>0</v>
      </c>
      <c r="M6" s="56">
        <v>0</v>
      </c>
      <c r="N6" s="57">
        <f>SUM(B6:M6)</f>
        <v>22743</v>
      </c>
    </row>
    <row r="7" spans="1:14" x14ac:dyDescent="0.2">
      <c r="A7" s="34" t="s">
        <v>4</v>
      </c>
      <c r="B7" s="44">
        <v>736</v>
      </c>
      <c r="C7" s="44">
        <v>662</v>
      </c>
      <c r="D7" s="44">
        <v>1000</v>
      </c>
      <c r="E7" s="44">
        <v>2532</v>
      </c>
      <c r="F7" s="44">
        <v>2399</v>
      </c>
      <c r="G7" s="44">
        <v>2435</v>
      </c>
      <c r="H7" s="44">
        <v>2030</v>
      </c>
      <c r="I7" s="44">
        <v>1558</v>
      </c>
      <c r="J7" s="44">
        <v>1375</v>
      </c>
      <c r="K7" s="44">
        <v>1872</v>
      </c>
      <c r="L7" s="44">
        <v>927</v>
      </c>
      <c r="M7" s="44">
        <v>112</v>
      </c>
      <c r="N7" s="45">
        <f>SUM(B7:M7)</f>
        <v>17638</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v>
      </c>
      <c r="C9" s="88">
        <v>0</v>
      </c>
      <c r="D9" s="88">
        <v>0</v>
      </c>
      <c r="E9" s="88">
        <v>0</v>
      </c>
      <c r="F9" s="88">
        <v>0</v>
      </c>
      <c r="G9" s="88">
        <v>0</v>
      </c>
      <c r="H9" s="88">
        <v>0</v>
      </c>
      <c r="I9" s="88">
        <v>0</v>
      </c>
      <c r="J9" s="88">
        <v>0</v>
      </c>
      <c r="K9" s="88">
        <v>12.15</v>
      </c>
      <c r="L9" s="88">
        <v>0</v>
      </c>
      <c r="M9" s="88">
        <v>0</v>
      </c>
      <c r="N9" s="89">
        <f>N6/N7</f>
        <v>1.2894319083796348</v>
      </c>
    </row>
    <row r="10" spans="1:14" x14ac:dyDescent="0.2">
      <c r="A10" s="48" t="s">
        <v>6</v>
      </c>
      <c r="B10" s="90">
        <v>0</v>
      </c>
      <c r="C10" s="90">
        <v>0</v>
      </c>
      <c r="D10" s="90">
        <v>0</v>
      </c>
      <c r="E10" s="90">
        <v>0</v>
      </c>
      <c r="F10" s="90">
        <v>0</v>
      </c>
      <c r="G10" s="90">
        <v>15180</v>
      </c>
      <c r="H10" s="90">
        <v>0</v>
      </c>
      <c r="I10" s="90">
        <v>0</v>
      </c>
      <c r="J10" s="90">
        <v>0</v>
      </c>
      <c r="K10" s="90">
        <v>22743</v>
      </c>
      <c r="L10" s="90">
        <v>0</v>
      </c>
      <c r="M10" s="90">
        <v>0</v>
      </c>
      <c r="N10" s="91">
        <f>SUM(B10:M10)</f>
        <v>37923</v>
      </c>
    </row>
    <row r="11" spans="1:14" x14ac:dyDescent="0.2">
      <c r="A11" s="34" t="s">
        <v>7</v>
      </c>
      <c r="B11" s="92">
        <v>0</v>
      </c>
      <c r="C11" s="92">
        <v>0</v>
      </c>
      <c r="D11" s="92">
        <v>0</v>
      </c>
      <c r="E11" s="92">
        <v>0</v>
      </c>
      <c r="F11" s="92">
        <v>0</v>
      </c>
      <c r="G11" s="92">
        <v>15180</v>
      </c>
      <c r="H11" s="92">
        <v>0</v>
      </c>
      <c r="I11" s="92">
        <v>0</v>
      </c>
      <c r="J11" s="92">
        <v>0</v>
      </c>
      <c r="K11" s="92">
        <v>0</v>
      </c>
      <c r="L11" s="92">
        <v>0</v>
      </c>
      <c r="M11" s="92">
        <v>0</v>
      </c>
      <c r="N11" s="93">
        <f>SUM(B11:M11)</f>
        <v>15180</v>
      </c>
    </row>
    <row r="12" spans="1:14" x14ac:dyDescent="0.2">
      <c r="A12" s="48" t="s">
        <v>8</v>
      </c>
      <c r="B12" s="94">
        <v>0</v>
      </c>
      <c r="C12" s="94">
        <v>0</v>
      </c>
      <c r="D12" s="94">
        <v>0</v>
      </c>
      <c r="E12" s="94">
        <v>0</v>
      </c>
      <c r="F12" s="94">
        <v>0</v>
      </c>
      <c r="G12" s="94">
        <v>0</v>
      </c>
      <c r="H12" s="94">
        <v>0</v>
      </c>
      <c r="I12" s="94">
        <v>0</v>
      </c>
      <c r="J12" s="94">
        <v>0</v>
      </c>
      <c r="K12" s="94">
        <v>1</v>
      </c>
      <c r="L12" s="94">
        <v>0</v>
      </c>
      <c r="M12" s="94">
        <v>0</v>
      </c>
      <c r="N12" s="95">
        <f>N6/N10</f>
        <v>0.59971521240408199</v>
      </c>
    </row>
    <row r="13" spans="1:14" ht="13.5" thickBot="1" x14ac:dyDescent="0.25">
      <c r="A13" s="25" t="s">
        <v>9</v>
      </c>
      <c r="B13" s="86">
        <v>0</v>
      </c>
      <c r="C13" s="86">
        <v>0</v>
      </c>
      <c r="D13" s="86">
        <v>0</v>
      </c>
      <c r="E13" s="86">
        <v>0</v>
      </c>
      <c r="F13" s="86">
        <v>0</v>
      </c>
      <c r="G13" s="86">
        <v>0</v>
      </c>
      <c r="H13" s="86">
        <v>0</v>
      </c>
      <c r="I13" s="86">
        <v>0</v>
      </c>
      <c r="J13" s="86">
        <v>1750</v>
      </c>
      <c r="K13" s="86">
        <v>0</v>
      </c>
      <c r="L13" s="86">
        <v>0</v>
      </c>
      <c r="M13" s="86">
        <v>0</v>
      </c>
      <c r="N13" s="87">
        <f>SUM(B13:M13)</f>
        <v>1750</v>
      </c>
    </row>
    <row r="14" spans="1:14" ht="16.5" thickTop="1" thickBot="1" x14ac:dyDescent="0.25">
      <c r="A14" s="47" t="s">
        <v>89</v>
      </c>
    </row>
    <row r="15" spans="1:14" ht="13.5" thickTop="1" x14ac:dyDescent="0.2">
      <c r="A15" s="52" t="s">
        <v>3</v>
      </c>
      <c r="B15" s="56">
        <v>0</v>
      </c>
      <c r="C15" s="56">
        <v>0</v>
      </c>
      <c r="D15" s="56">
        <v>0</v>
      </c>
      <c r="E15" s="56">
        <v>3345</v>
      </c>
      <c r="F15" s="56">
        <v>27322</v>
      </c>
      <c r="G15" s="56">
        <v>19104</v>
      </c>
      <c r="H15" s="56">
        <v>0</v>
      </c>
      <c r="I15" s="56">
        <v>0</v>
      </c>
      <c r="J15" s="56">
        <v>25000</v>
      </c>
      <c r="K15" s="56">
        <v>22743</v>
      </c>
      <c r="L15" s="56">
        <v>7918</v>
      </c>
      <c r="M15" s="56">
        <v>0</v>
      </c>
      <c r="N15" s="57">
        <f>SUM(B15:M15)</f>
        <v>105432</v>
      </c>
    </row>
    <row r="16" spans="1:14" x14ac:dyDescent="0.2">
      <c r="A16" s="34" t="s">
        <v>4</v>
      </c>
      <c r="B16" s="44">
        <v>4282</v>
      </c>
      <c r="C16" s="44">
        <v>3381</v>
      </c>
      <c r="D16" s="44">
        <v>7295</v>
      </c>
      <c r="E16" s="44">
        <v>9783</v>
      </c>
      <c r="F16" s="44">
        <v>14798</v>
      </c>
      <c r="G16" s="44">
        <v>14728</v>
      </c>
      <c r="H16" s="44">
        <v>14384</v>
      </c>
      <c r="I16" s="44">
        <v>8574</v>
      </c>
      <c r="J16" s="44">
        <v>8154</v>
      </c>
      <c r="K16" s="44">
        <v>10429</v>
      </c>
      <c r="L16" s="44">
        <v>5118</v>
      </c>
      <c r="M16" s="44">
        <v>1151</v>
      </c>
      <c r="N16" s="45">
        <f>SUM(B16:M16)</f>
        <v>102077</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v>
      </c>
      <c r="C18" s="88">
        <v>0</v>
      </c>
      <c r="D18" s="88">
        <v>0</v>
      </c>
      <c r="E18" s="88">
        <v>0.34</v>
      </c>
      <c r="F18" s="88">
        <v>1.85</v>
      </c>
      <c r="G18" s="88">
        <v>1.3</v>
      </c>
      <c r="H18" s="88">
        <v>0</v>
      </c>
      <c r="I18" s="88">
        <v>0</v>
      </c>
      <c r="J18" s="88">
        <v>3.07</v>
      </c>
      <c r="K18" s="88">
        <v>2.1800000000000002</v>
      </c>
      <c r="L18" s="88">
        <v>1.55</v>
      </c>
      <c r="M18" s="88">
        <v>0</v>
      </c>
      <c r="N18" s="89">
        <f>N15/N16</f>
        <v>1.0328673452393782</v>
      </c>
    </row>
    <row r="19" spans="1:14" x14ac:dyDescent="0.2">
      <c r="A19" s="48" t="s">
        <v>6</v>
      </c>
      <c r="B19" s="90">
        <v>20185</v>
      </c>
      <c r="C19" s="90">
        <v>0</v>
      </c>
      <c r="D19" s="90">
        <v>18240</v>
      </c>
      <c r="E19" s="90">
        <v>3345</v>
      </c>
      <c r="F19" s="90">
        <v>27322</v>
      </c>
      <c r="G19" s="90">
        <v>34284</v>
      </c>
      <c r="H19" s="90">
        <v>0</v>
      </c>
      <c r="I19" s="90">
        <v>20100</v>
      </c>
      <c r="J19" s="90">
        <v>28895</v>
      </c>
      <c r="K19" s="90">
        <v>27833</v>
      </c>
      <c r="L19" s="90">
        <v>7918</v>
      </c>
      <c r="M19" s="90">
        <v>0</v>
      </c>
      <c r="N19" s="91">
        <f>SUM(B19:M19)</f>
        <v>188122</v>
      </c>
    </row>
    <row r="20" spans="1:14" x14ac:dyDescent="0.2">
      <c r="A20" s="34" t="s">
        <v>7</v>
      </c>
      <c r="B20" s="92">
        <v>20185</v>
      </c>
      <c r="C20" s="92">
        <v>0</v>
      </c>
      <c r="D20" s="92">
        <v>18240</v>
      </c>
      <c r="E20" s="92">
        <v>0</v>
      </c>
      <c r="F20" s="92">
        <v>0</v>
      </c>
      <c r="G20" s="92">
        <v>15180</v>
      </c>
      <c r="H20" s="92">
        <v>0</v>
      </c>
      <c r="I20" s="92">
        <v>20100</v>
      </c>
      <c r="J20" s="92">
        <v>3895</v>
      </c>
      <c r="K20" s="92">
        <v>5090</v>
      </c>
      <c r="L20" s="92">
        <v>0</v>
      </c>
      <c r="M20" s="92">
        <v>0</v>
      </c>
      <c r="N20" s="93">
        <f>SUM(B20:M20)</f>
        <v>82690</v>
      </c>
    </row>
    <row r="21" spans="1:14" x14ac:dyDescent="0.2">
      <c r="A21" s="48" t="s">
        <v>8</v>
      </c>
      <c r="B21" s="94">
        <v>0</v>
      </c>
      <c r="C21" s="94">
        <v>0</v>
      </c>
      <c r="D21" s="94">
        <v>0</v>
      </c>
      <c r="E21" s="94">
        <v>1</v>
      </c>
      <c r="F21" s="94">
        <v>1</v>
      </c>
      <c r="G21" s="94">
        <v>0.56000000000000005</v>
      </c>
      <c r="H21" s="94">
        <v>0</v>
      </c>
      <c r="I21" s="94">
        <v>0</v>
      </c>
      <c r="J21" s="94">
        <v>0.87</v>
      </c>
      <c r="K21" s="94">
        <v>0.82</v>
      </c>
      <c r="L21" s="94">
        <v>1</v>
      </c>
      <c r="M21" s="94">
        <v>0</v>
      </c>
      <c r="N21" s="95">
        <f>N15/N19</f>
        <v>0.56044481772466803</v>
      </c>
    </row>
    <row r="22" spans="1:14" ht="13.5" thickBot="1" x14ac:dyDescent="0.25">
      <c r="A22" s="25" t="s">
        <v>9</v>
      </c>
      <c r="B22" s="86">
        <v>0</v>
      </c>
      <c r="C22" s="86">
        <v>0</v>
      </c>
      <c r="D22" s="86">
        <v>8140</v>
      </c>
      <c r="E22" s="86">
        <v>0</v>
      </c>
      <c r="F22" s="86">
        <v>3935</v>
      </c>
      <c r="G22" s="86">
        <v>1400</v>
      </c>
      <c r="H22" s="86">
        <v>0</v>
      </c>
      <c r="I22" s="86">
        <v>0</v>
      </c>
      <c r="J22" s="86">
        <v>44402</v>
      </c>
      <c r="K22" s="86">
        <v>11570</v>
      </c>
      <c r="L22" s="86">
        <v>0</v>
      </c>
      <c r="M22" s="86">
        <v>0</v>
      </c>
      <c r="N22" s="87">
        <f>SUM(B22:M22)</f>
        <v>69447</v>
      </c>
    </row>
    <row r="23" spans="1:14" ht="16.5" thickTop="1" thickBot="1" x14ac:dyDescent="0.25">
      <c r="A23" s="47" t="s">
        <v>108</v>
      </c>
      <c r="B23" s="30"/>
      <c r="C23" s="30"/>
      <c r="D23" s="30"/>
      <c r="E23" s="30"/>
      <c r="F23" s="46"/>
      <c r="G23" s="46"/>
    </row>
    <row r="24" spans="1:14" ht="13.5" thickTop="1" x14ac:dyDescent="0.2">
      <c r="A24" s="52" t="s">
        <v>56</v>
      </c>
      <c r="B24" s="56">
        <v>0</v>
      </c>
      <c r="C24" s="56">
        <v>0</v>
      </c>
      <c r="D24" s="56">
        <v>0</v>
      </c>
      <c r="E24" s="56">
        <v>0</v>
      </c>
      <c r="F24" s="56">
        <v>0</v>
      </c>
      <c r="G24" s="56">
        <v>0</v>
      </c>
      <c r="H24" s="56">
        <v>0</v>
      </c>
      <c r="I24" s="56">
        <v>0</v>
      </c>
      <c r="J24" s="56">
        <v>0</v>
      </c>
      <c r="K24" s="56">
        <v>2</v>
      </c>
      <c r="L24" s="56">
        <v>0</v>
      </c>
      <c r="M24" s="56">
        <v>0</v>
      </c>
      <c r="N24" s="57">
        <f>SUM(B24:M24)</f>
        <v>2</v>
      </c>
    </row>
    <row r="25" spans="1:14" x14ac:dyDescent="0.2">
      <c r="A25" s="34" t="s">
        <v>4</v>
      </c>
      <c r="B25" s="44">
        <v>0</v>
      </c>
      <c r="C25" s="44">
        <v>0</v>
      </c>
      <c r="D25" s="44">
        <v>0</v>
      </c>
      <c r="E25" s="44">
        <v>0</v>
      </c>
      <c r="F25" s="44">
        <v>0</v>
      </c>
      <c r="G25" s="44">
        <v>0</v>
      </c>
      <c r="H25" s="44">
        <v>0</v>
      </c>
      <c r="I25" s="44">
        <v>0</v>
      </c>
      <c r="J25" s="44">
        <v>0</v>
      </c>
      <c r="K25" s="44">
        <v>0</v>
      </c>
      <c r="L25" s="44">
        <v>0</v>
      </c>
      <c r="M25" s="44">
        <v>0</v>
      </c>
      <c r="N25" s="45">
        <f>SUM(B25:M25)</f>
        <v>0</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v>
      </c>
      <c r="C27" s="88">
        <v>0</v>
      </c>
      <c r="D27" s="88">
        <v>0</v>
      </c>
      <c r="E27" s="88">
        <v>0</v>
      </c>
      <c r="F27" s="88">
        <v>0</v>
      </c>
      <c r="G27" s="88">
        <v>0</v>
      </c>
      <c r="H27" s="88">
        <v>0</v>
      </c>
      <c r="I27" s="88">
        <v>0</v>
      </c>
      <c r="J27" s="88">
        <v>0</v>
      </c>
      <c r="K27" s="88">
        <v>2</v>
      </c>
      <c r="L27" s="88">
        <v>0</v>
      </c>
      <c r="M27" s="88">
        <v>0</v>
      </c>
      <c r="N27" s="89">
        <f>IF(N25=0,N24/1,N24/N25)</f>
        <v>2</v>
      </c>
    </row>
    <row r="28" spans="1:14" x14ac:dyDescent="0.2">
      <c r="A28" s="48" t="s">
        <v>57</v>
      </c>
      <c r="B28" s="90">
        <v>0</v>
      </c>
      <c r="C28" s="90">
        <v>0</v>
      </c>
      <c r="D28" s="90">
        <v>0</v>
      </c>
      <c r="E28" s="90">
        <v>0</v>
      </c>
      <c r="F28" s="90">
        <v>0</v>
      </c>
      <c r="G28" s="90">
        <v>1</v>
      </c>
      <c r="H28" s="90">
        <v>0</v>
      </c>
      <c r="I28" s="90">
        <v>0</v>
      </c>
      <c r="J28" s="90">
        <v>0</v>
      </c>
      <c r="K28" s="90">
        <v>2</v>
      </c>
      <c r="L28" s="90">
        <v>0</v>
      </c>
      <c r="M28" s="90">
        <v>0</v>
      </c>
      <c r="N28" s="91">
        <f>SUM(B28:M28)</f>
        <v>3</v>
      </c>
    </row>
    <row r="29" spans="1:14" x14ac:dyDescent="0.2">
      <c r="A29" s="34" t="s">
        <v>58</v>
      </c>
      <c r="B29" s="92">
        <v>0</v>
      </c>
      <c r="C29" s="92">
        <v>0</v>
      </c>
      <c r="D29" s="92">
        <v>0</v>
      </c>
      <c r="E29" s="92">
        <v>0</v>
      </c>
      <c r="F29" s="92">
        <v>0</v>
      </c>
      <c r="G29" s="92">
        <v>1</v>
      </c>
      <c r="H29" s="92">
        <v>0</v>
      </c>
      <c r="I29" s="92">
        <v>0</v>
      </c>
      <c r="J29" s="92">
        <v>0</v>
      </c>
      <c r="K29" s="92">
        <v>0</v>
      </c>
      <c r="L29" s="92">
        <v>0</v>
      </c>
      <c r="M29" s="92">
        <v>0</v>
      </c>
      <c r="N29" s="93">
        <f>SUM(B29:M29)</f>
        <v>1</v>
      </c>
    </row>
    <row r="30" spans="1:14" x14ac:dyDescent="0.2">
      <c r="A30" s="48" t="s">
        <v>8</v>
      </c>
      <c r="B30" s="94">
        <v>0</v>
      </c>
      <c r="C30" s="94">
        <v>0</v>
      </c>
      <c r="D30" s="94">
        <v>0</v>
      </c>
      <c r="E30" s="94">
        <v>0</v>
      </c>
      <c r="F30" s="94">
        <v>0</v>
      </c>
      <c r="G30" s="94">
        <v>0</v>
      </c>
      <c r="H30" s="94">
        <v>0</v>
      </c>
      <c r="I30" s="94">
        <v>0</v>
      </c>
      <c r="J30" s="94">
        <v>0</v>
      </c>
      <c r="K30" s="94">
        <v>1</v>
      </c>
      <c r="L30" s="94">
        <v>0</v>
      </c>
      <c r="M30" s="94">
        <v>0</v>
      </c>
      <c r="N30" s="95">
        <f>N24/N28</f>
        <v>0.66666666666666663</v>
      </c>
    </row>
    <row r="31" spans="1:14" ht="13.5" thickBot="1" x14ac:dyDescent="0.25">
      <c r="A31" s="25" t="s">
        <v>59</v>
      </c>
      <c r="B31" s="86">
        <v>0</v>
      </c>
      <c r="C31" s="86">
        <v>0</v>
      </c>
      <c r="D31" s="86">
        <v>0</v>
      </c>
      <c r="E31" s="86">
        <v>0</v>
      </c>
      <c r="F31" s="86">
        <v>0</v>
      </c>
      <c r="G31" s="86">
        <v>0</v>
      </c>
      <c r="H31" s="86">
        <v>0</v>
      </c>
      <c r="I31" s="86">
        <v>0</v>
      </c>
      <c r="J31" s="86">
        <v>1</v>
      </c>
      <c r="K31" s="86">
        <v>0</v>
      </c>
      <c r="L31" s="86">
        <v>0</v>
      </c>
      <c r="M31" s="86">
        <v>0</v>
      </c>
      <c r="N31" s="87">
        <f>SUM(B31:M31)</f>
        <v>1</v>
      </c>
    </row>
    <row r="32" spans="1:14" ht="16.5" thickTop="1" thickBot="1" x14ac:dyDescent="0.25">
      <c r="A32" s="47" t="s">
        <v>91</v>
      </c>
    </row>
    <row r="33" spans="1:14" ht="13.5" thickTop="1" x14ac:dyDescent="0.2">
      <c r="A33" s="52" t="s">
        <v>56</v>
      </c>
      <c r="B33" s="56">
        <v>0</v>
      </c>
      <c r="C33" s="56">
        <v>0</v>
      </c>
      <c r="D33" s="56">
        <v>0</v>
      </c>
      <c r="E33" s="56">
        <v>1</v>
      </c>
      <c r="F33" s="56">
        <v>3</v>
      </c>
      <c r="G33" s="56">
        <v>1</v>
      </c>
      <c r="H33" s="56">
        <v>0</v>
      </c>
      <c r="I33" s="56">
        <v>0</v>
      </c>
      <c r="J33" s="56">
        <v>1</v>
      </c>
      <c r="K33" s="56">
        <v>2</v>
      </c>
      <c r="L33" s="56">
        <v>1</v>
      </c>
      <c r="M33" s="56">
        <v>0</v>
      </c>
      <c r="N33" s="57">
        <f>SUM(B33:M33)</f>
        <v>9</v>
      </c>
    </row>
    <row r="34" spans="1:14" x14ac:dyDescent="0.2">
      <c r="A34" s="34" t="s">
        <v>4</v>
      </c>
      <c r="B34" s="44">
        <v>0</v>
      </c>
      <c r="C34" s="44">
        <v>0</v>
      </c>
      <c r="D34" s="44">
        <v>0</v>
      </c>
      <c r="E34" s="44">
        <v>1</v>
      </c>
      <c r="F34" s="44">
        <v>1</v>
      </c>
      <c r="G34" s="44">
        <v>1</v>
      </c>
      <c r="H34" s="44">
        <v>0</v>
      </c>
      <c r="I34" s="44">
        <v>0</v>
      </c>
      <c r="J34" s="44">
        <v>1</v>
      </c>
      <c r="K34" s="44">
        <v>1</v>
      </c>
      <c r="L34" s="44">
        <v>1</v>
      </c>
      <c r="M34" s="44">
        <v>0</v>
      </c>
      <c r="N34" s="45">
        <f>SUM(B34:M34)</f>
        <v>6</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v>
      </c>
      <c r="C36" s="88">
        <v>0</v>
      </c>
      <c r="D36" s="88">
        <v>0</v>
      </c>
      <c r="E36" s="88">
        <v>1</v>
      </c>
      <c r="F36" s="88">
        <v>3</v>
      </c>
      <c r="G36" s="88">
        <v>1</v>
      </c>
      <c r="H36" s="88">
        <v>0</v>
      </c>
      <c r="I36" s="88">
        <v>0</v>
      </c>
      <c r="J36" s="88">
        <v>1</v>
      </c>
      <c r="K36" s="88">
        <v>2</v>
      </c>
      <c r="L36" s="88">
        <v>1</v>
      </c>
      <c r="M36" s="88">
        <v>0</v>
      </c>
      <c r="N36" s="89">
        <f>IF(N34=0,N33/1,N33/N34)</f>
        <v>1.5</v>
      </c>
    </row>
    <row r="37" spans="1:14" x14ac:dyDescent="0.2">
      <c r="A37" s="48" t="s">
        <v>57</v>
      </c>
      <c r="B37" s="90">
        <v>1</v>
      </c>
      <c r="C37" s="90">
        <v>0</v>
      </c>
      <c r="D37" s="90">
        <v>1</v>
      </c>
      <c r="E37" s="90">
        <v>1</v>
      </c>
      <c r="F37" s="90">
        <v>3</v>
      </c>
      <c r="G37" s="90">
        <v>2</v>
      </c>
      <c r="H37" s="90">
        <v>0</v>
      </c>
      <c r="I37" s="90">
        <v>1</v>
      </c>
      <c r="J37" s="90">
        <v>2</v>
      </c>
      <c r="K37" s="90">
        <v>3</v>
      </c>
      <c r="L37" s="90">
        <v>1</v>
      </c>
      <c r="M37" s="90">
        <v>0</v>
      </c>
      <c r="N37" s="91">
        <f>SUM(B37:M37)</f>
        <v>15</v>
      </c>
    </row>
    <row r="38" spans="1:14" x14ac:dyDescent="0.2">
      <c r="A38" s="34" t="s">
        <v>58</v>
      </c>
      <c r="B38" s="92">
        <v>1</v>
      </c>
      <c r="C38" s="92">
        <v>0</v>
      </c>
      <c r="D38" s="92">
        <v>1</v>
      </c>
      <c r="E38" s="92">
        <v>0</v>
      </c>
      <c r="F38" s="92">
        <v>0</v>
      </c>
      <c r="G38" s="92">
        <v>1</v>
      </c>
      <c r="H38" s="92">
        <v>0</v>
      </c>
      <c r="I38" s="92">
        <v>1</v>
      </c>
      <c r="J38" s="92">
        <v>1</v>
      </c>
      <c r="K38" s="92">
        <v>1</v>
      </c>
      <c r="L38" s="92">
        <v>0</v>
      </c>
      <c r="M38" s="92">
        <v>0</v>
      </c>
      <c r="N38" s="93">
        <f>SUM(B38:M38)</f>
        <v>6</v>
      </c>
    </row>
    <row r="39" spans="1:14" x14ac:dyDescent="0.2">
      <c r="A39" s="48" t="s">
        <v>8</v>
      </c>
      <c r="B39" s="94">
        <v>0</v>
      </c>
      <c r="C39" s="94">
        <v>0</v>
      </c>
      <c r="D39" s="94">
        <v>0</v>
      </c>
      <c r="E39" s="94">
        <v>1</v>
      </c>
      <c r="F39" s="94">
        <v>1</v>
      </c>
      <c r="G39" s="94">
        <v>0.5</v>
      </c>
      <c r="H39" s="94">
        <v>0</v>
      </c>
      <c r="I39" s="94">
        <v>0</v>
      </c>
      <c r="J39" s="94">
        <v>0.5</v>
      </c>
      <c r="K39" s="94">
        <v>0.67</v>
      </c>
      <c r="L39" s="94">
        <v>1</v>
      </c>
      <c r="M39" s="94">
        <v>0</v>
      </c>
      <c r="N39" s="95">
        <f>N33/N37</f>
        <v>0.6</v>
      </c>
    </row>
    <row r="40" spans="1:14" ht="13.5" thickBot="1" x14ac:dyDescent="0.25">
      <c r="A40" s="25" t="s">
        <v>59</v>
      </c>
      <c r="B40" s="86">
        <v>0</v>
      </c>
      <c r="C40" s="86">
        <v>0</v>
      </c>
      <c r="D40" s="86">
        <v>1</v>
      </c>
      <c r="E40" s="86">
        <v>0</v>
      </c>
      <c r="F40" s="86">
        <v>1</v>
      </c>
      <c r="G40" s="86">
        <v>1</v>
      </c>
      <c r="H40" s="86">
        <v>0</v>
      </c>
      <c r="I40" s="86">
        <v>0</v>
      </c>
      <c r="J40" s="86">
        <v>8</v>
      </c>
      <c r="K40" s="86">
        <v>1</v>
      </c>
      <c r="L40" s="86">
        <v>0</v>
      </c>
      <c r="M40" s="86">
        <v>0</v>
      </c>
      <c r="N40" s="87">
        <f>SUM(B40:M40)</f>
        <v>12</v>
      </c>
    </row>
    <row r="41" spans="1:14" ht="16.5" thickTop="1" thickBot="1" x14ac:dyDescent="0.25">
      <c r="A41" s="47" t="s">
        <v>92</v>
      </c>
    </row>
    <row r="42" spans="1:14" ht="13.5" thickTop="1" x14ac:dyDescent="0.2">
      <c r="A42" s="52" t="s">
        <v>78</v>
      </c>
      <c r="B42" s="98">
        <v>0</v>
      </c>
      <c r="C42" s="98">
        <v>0</v>
      </c>
      <c r="D42" s="98">
        <v>0</v>
      </c>
      <c r="E42" s="98">
        <v>0</v>
      </c>
      <c r="F42" s="98">
        <v>0</v>
      </c>
      <c r="G42" s="98">
        <v>0</v>
      </c>
      <c r="H42" s="98">
        <v>0</v>
      </c>
      <c r="I42" s="98">
        <v>0</v>
      </c>
      <c r="J42" s="98">
        <v>0</v>
      </c>
      <c r="K42" s="98">
        <v>1</v>
      </c>
      <c r="L42" s="98">
        <v>0</v>
      </c>
      <c r="M42" s="98">
        <v>0</v>
      </c>
      <c r="N42" s="99">
        <f>N6/N15</f>
        <v>0.21571249715456409</v>
      </c>
    </row>
    <row r="43" spans="1:14" x14ac:dyDescent="0.2">
      <c r="A43" s="103" t="s">
        <v>66</v>
      </c>
      <c r="B43" s="104">
        <v>0</v>
      </c>
      <c r="C43" s="104">
        <v>0</v>
      </c>
      <c r="D43" s="104">
        <v>0</v>
      </c>
      <c r="E43" s="104">
        <v>0</v>
      </c>
      <c r="F43" s="104">
        <v>0</v>
      </c>
      <c r="G43" s="104">
        <v>0</v>
      </c>
      <c r="H43" s="104">
        <v>0</v>
      </c>
      <c r="I43" s="104">
        <v>0</v>
      </c>
      <c r="J43" s="104">
        <v>0</v>
      </c>
      <c r="K43" s="104">
        <v>557.34</v>
      </c>
      <c r="L43" s="104">
        <v>0</v>
      </c>
      <c r="M43" s="104">
        <v>0</v>
      </c>
      <c r="N43" s="105">
        <f>N9/N18*100</f>
        <v>124.84003045723118</v>
      </c>
    </row>
    <row r="44" spans="1:14" x14ac:dyDescent="0.2">
      <c r="A44" s="48" t="s">
        <v>62</v>
      </c>
      <c r="B44" s="94">
        <v>0</v>
      </c>
      <c r="C44" s="94">
        <v>0</v>
      </c>
      <c r="D44" s="94">
        <v>0</v>
      </c>
      <c r="E44" s="94">
        <v>0</v>
      </c>
      <c r="F44" s="94">
        <v>0</v>
      </c>
      <c r="G44" s="94">
        <v>0.44</v>
      </c>
      <c r="H44" s="94">
        <v>0</v>
      </c>
      <c r="I44" s="94">
        <v>0</v>
      </c>
      <c r="J44" s="94">
        <v>0</v>
      </c>
      <c r="K44" s="94">
        <v>0.82</v>
      </c>
      <c r="L44" s="94">
        <v>0</v>
      </c>
      <c r="M44" s="94">
        <v>0</v>
      </c>
      <c r="N44" s="95">
        <f>N10/N19</f>
        <v>0.20158726783682929</v>
      </c>
    </row>
    <row r="45" spans="1:14" x14ac:dyDescent="0.2">
      <c r="A45" s="34" t="s">
        <v>67</v>
      </c>
      <c r="B45" s="106">
        <v>0</v>
      </c>
      <c r="C45" s="106">
        <v>0</v>
      </c>
      <c r="D45" s="106">
        <v>0</v>
      </c>
      <c r="E45" s="106">
        <v>0</v>
      </c>
      <c r="F45" s="106">
        <v>0</v>
      </c>
      <c r="G45" s="106">
        <v>0</v>
      </c>
      <c r="H45" s="106">
        <v>0</v>
      </c>
      <c r="I45" s="106">
        <v>0</v>
      </c>
      <c r="J45" s="106">
        <v>0</v>
      </c>
      <c r="K45" s="106">
        <v>122</v>
      </c>
      <c r="L45" s="106">
        <v>0</v>
      </c>
      <c r="M45" s="106">
        <v>0</v>
      </c>
      <c r="N45" s="107">
        <f>N12/N21*100</f>
        <v>107.00700469295916</v>
      </c>
    </row>
    <row r="46" spans="1:14" x14ac:dyDescent="0.2">
      <c r="A46" s="48" t="s">
        <v>79</v>
      </c>
      <c r="B46" s="97">
        <v>0</v>
      </c>
      <c r="C46" s="97">
        <v>0</v>
      </c>
      <c r="D46" s="97">
        <v>0</v>
      </c>
      <c r="E46" s="97">
        <v>0</v>
      </c>
      <c r="F46" s="97">
        <v>0</v>
      </c>
      <c r="G46" s="97">
        <v>0</v>
      </c>
      <c r="H46" s="97">
        <v>0</v>
      </c>
      <c r="I46" s="97">
        <v>0</v>
      </c>
      <c r="J46" s="97">
        <v>0</v>
      </c>
      <c r="K46" s="97">
        <v>1</v>
      </c>
      <c r="L46" s="97">
        <v>0</v>
      </c>
      <c r="M46" s="97">
        <v>0</v>
      </c>
      <c r="N46" s="51">
        <f>N24/N33</f>
        <v>0.22222222222222221</v>
      </c>
    </row>
    <row r="47" spans="1:14" x14ac:dyDescent="0.2">
      <c r="A47" s="103" t="s">
        <v>68</v>
      </c>
      <c r="B47" s="108">
        <v>0</v>
      </c>
      <c r="C47" s="108">
        <v>0</v>
      </c>
      <c r="D47" s="108">
        <v>0</v>
      </c>
      <c r="E47" s="108">
        <v>0</v>
      </c>
      <c r="F47" s="108">
        <v>0</v>
      </c>
      <c r="G47" s="108">
        <v>0</v>
      </c>
      <c r="H47" s="108">
        <v>0</v>
      </c>
      <c r="I47" s="108">
        <v>0</v>
      </c>
      <c r="J47" s="108">
        <v>0</v>
      </c>
      <c r="K47" s="108">
        <v>100</v>
      </c>
      <c r="L47" s="108">
        <v>0</v>
      </c>
      <c r="M47" s="108">
        <v>0</v>
      </c>
      <c r="N47" s="109">
        <f>N27/N36*100</f>
        <v>133.33333333333331</v>
      </c>
    </row>
    <row r="48" spans="1:14" x14ac:dyDescent="0.2">
      <c r="A48" s="48" t="s">
        <v>63</v>
      </c>
      <c r="B48" s="94">
        <v>0</v>
      </c>
      <c r="C48" s="94">
        <v>0</v>
      </c>
      <c r="D48" s="94">
        <v>0</v>
      </c>
      <c r="E48" s="94">
        <v>0</v>
      </c>
      <c r="F48" s="94">
        <v>0</v>
      </c>
      <c r="G48" s="94">
        <v>0.5</v>
      </c>
      <c r="H48" s="94">
        <v>0</v>
      </c>
      <c r="I48" s="94">
        <v>0</v>
      </c>
      <c r="J48" s="94">
        <v>0</v>
      </c>
      <c r="K48" s="94">
        <v>0.67</v>
      </c>
      <c r="L48" s="94">
        <v>0</v>
      </c>
      <c r="M48" s="94">
        <v>0</v>
      </c>
      <c r="N48" s="95">
        <f>N28/N37</f>
        <v>0.2</v>
      </c>
    </row>
    <row r="49" spans="1:14" ht="13.5" thickBot="1" x14ac:dyDescent="0.25">
      <c r="A49" s="25" t="s">
        <v>69</v>
      </c>
      <c r="B49" s="110">
        <v>0</v>
      </c>
      <c r="C49" s="110">
        <v>0</v>
      </c>
      <c r="D49" s="110">
        <v>0</v>
      </c>
      <c r="E49" s="110">
        <v>0</v>
      </c>
      <c r="F49" s="110">
        <v>0</v>
      </c>
      <c r="G49" s="110">
        <v>0</v>
      </c>
      <c r="H49" s="110">
        <v>0</v>
      </c>
      <c r="I49" s="110">
        <v>0</v>
      </c>
      <c r="J49" s="110">
        <v>0</v>
      </c>
      <c r="K49" s="110">
        <v>149</v>
      </c>
      <c r="L49" s="110">
        <v>0</v>
      </c>
      <c r="M49" s="110">
        <v>0</v>
      </c>
      <c r="N49" s="111">
        <f>N30/N39*100</f>
        <v>111.11111111111111</v>
      </c>
    </row>
    <row r="50" spans="1:14" ht="13.5" thickTop="1" x14ac:dyDescent="0.2">
      <c r="A50" s="102" t="s">
        <v>65</v>
      </c>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tabSelected="1" zoomScaleNormal="100" workbookViewId="0">
      <selection activeCell="A57" sqref="A57"/>
    </sheetView>
  </sheetViews>
  <sheetFormatPr defaultRowHeight="12.75" x14ac:dyDescent="0.2"/>
  <cols>
    <col min="1" max="1" width="26.42578125" style="7" customWidth="1"/>
    <col min="2" max="2" width="128.7109375" style="7" customWidth="1"/>
    <col min="3" max="16384" width="9.140625" style="7"/>
  </cols>
  <sheetData>
    <row r="1" spans="1:2" ht="15" x14ac:dyDescent="0.25">
      <c r="A1" s="64"/>
      <c r="B1" s="64"/>
    </row>
    <row r="2" spans="1:2" ht="18" x14ac:dyDescent="0.25">
      <c r="A2" s="42" t="s">
        <v>1</v>
      </c>
      <c r="B2" s="64"/>
    </row>
    <row r="3" spans="1:2" ht="15.75" x14ac:dyDescent="0.25">
      <c r="A3" s="64"/>
      <c r="B3" s="65" t="s">
        <v>29</v>
      </c>
    </row>
    <row r="4" spans="1:2" ht="25.5" x14ac:dyDescent="0.25">
      <c r="A4" s="64"/>
      <c r="B4" s="66" t="s">
        <v>30</v>
      </c>
    </row>
    <row r="5" spans="1:2" ht="25.5" x14ac:dyDescent="0.25">
      <c r="A5" s="64"/>
      <c r="B5" s="66" t="s">
        <v>31</v>
      </c>
    </row>
    <row r="6" spans="1:2" ht="25.5" x14ac:dyDescent="0.25">
      <c r="A6" s="64"/>
      <c r="B6" s="66" t="s">
        <v>53</v>
      </c>
    </row>
    <row r="7" spans="1:2" ht="25.5" x14ac:dyDescent="0.25">
      <c r="A7" s="64"/>
      <c r="B7" s="66" t="s">
        <v>32</v>
      </c>
    </row>
    <row r="8" spans="1:2" ht="51" x14ac:dyDescent="0.25">
      <c r="A8" s="64"/>
      <c r="B8" s="66" t="s">
        <v>33</v>
      </c>
    </row>
    <row r="9" spans="1:2" ht="15" x14ac:dyDescent="0.25">
      <c r="A9" s="64"/>
      <c r="B9" s="64"/>
    </row>
    <row r="10" spans="1:2" ht="15" x14ac:dyDescent="0.25">
      <c r="A10" s="64"/>
      <c r="B10" s="64"/>
    </row>
    <row r="11" spans="1:2" ht="15.75" x14ac:dyDescent="0.25">
      <c r="A11" s="64"/>
      <c r="B11" s="65" t="s">
        <v>34</v>
      </c>
    </row>
    <row r="12" spans="1:2" ht="25.5" x14ac:dyDescent="0.25">
      <c r="A12" s="64"/>
      <c r="B12" s="67" t="s">
        <v>35</v>
      </c>
    </row>
    <row r="13" spans="1:2" ht="38.25" x14ac:dyDescent="0.25">
      <c r="A13" s="64"/>
      <c r="B13" s="66" t="s">
        <v>36</v>
      </c>
    </row>
    <row r="14" spans="1:2" ht="15" x14ac:dyDescent="0.25">
      <c r="A14" s="64"/>
      <c r="B14" s="66" t="s">
        <v>37</v>
      </c>
    </row>
    <row r="15" spans="1:2" ht="25.5" x14ac:dyDescent="0.25">
      <c r="A15" s="64"/>
      <c r="B15" s="66" t="s">
        <v>38</v>
      </c>
    </row>
    <row r="16" spans="1:2" ht="15" x14ac:dyDescent="0.25">
      <c r="A16" s="64"/>
      <c r="B16" s="68" t="s">
        <v>39</v>
      </c>
    </row>
    <row r="17" spans="1:2" ht="15" x14ac:dyDescent="0.25">
      <c r="A17" s="64"/>
      <c r="B17" s="67" t="s">
        <v>40</v>
      </c>
    </row>
    <row r="18" spans="1:2" ht="15" x14ac:dyDescent="0.25">
      <c r="A18" s="64"/>
      <c r="B18" s="68" t="s">
        <v>41</v>
      </c>
    </row>
    <row r="19" spans="1:2" ht="38.25" x14ac:dyDescent="0.25">
      <c r="A19" s="64"/>
      <c r="B19" s="66" t="s">
        <v>42</v>
      </c>
    </row>
    <row r="20" spans="1:2" ht="15" x14ac:dyDescent="0.25">
      <c r="A20" s="64"/>
      <c r="B20" s="66" t="s">
        <v>43</v>
      </c>
    </row>
    <row r="21" spans="1:2" ht="25.5" x14ac:dyDescent="0.25">
      <c r="A21" s="64"/>
      <c r="B21" s="67" t="s">
        <v>44</v>
      </c>
    </row>
    <row r="22" spans="1:2" ht="51" x14ac:dyDescent="0.25">
      <c r="A22" s="64"/>
      <c r="B22" s="67" t="s">
        <v>45</v>
      </c>
    </row>
    <row r="23" spans="1:2" ht="15" x14ac:dyDescent="0.25">
      <c r="A23" s="64"/>
      <c r="B23" s="67" t="s">
        <v>46</v>
      </c>
    </row>
    <row r="24" spans="1:2" ht="15" x14ac:dyDescent="0.25">
      <c r="A24" s="64"/>
      <c r="B24" s="67" t="s">
        <v>47</v>
      </c>
    </row>
    <row r="25" spans="1:2" ht="15" x14ac:dyDescent="0.25">
      <c r="A25" s="64"/>
      <c r="B25" s="69" t="s">
        <v>48</v>
      </c>
    </row>
    <row r="26" spans="1:2" ht="15" x14ac:dyDescent="0.25">
      <c r="A26" s="64"/>
      <c r="B26" s="67"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showGridLines="0" showRowColHeaders="0" tabSelected="1" zoomScaleNormal="100" workbookViewId="0">
      <selection activeCell="A57" sqref="A57"/>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0" t="s">
        <v>25</v>
      </c>
    </row>
    <row r="5" spans="1:4" x14ac:dyDescent="0.2">
      <c r="B5" s="1" t="s">
        <v>26</v>
      </c>
      <c r="C5" s="79" t="s">
        <v>27</v>
      </c>
    </row>
    <row r="6" spans="1:4" x14ac:dyDescent="0.2">
      <c r="B6" s="5" t="s">
        <v>73</v>
      </c>
      <c r="C6">
        <v>3</v>
      </c>
      <c r="D6" s="4"/>
    </row>
    <row r="7" spans="1:4" x14ac:dyDescent="0.2">
      <c r="B7" s="5" t="s">
        <v>60</v>
      </c>
      <c r="C7">
        <v>4</v>
      </c>
    </row>
    <row r="8" spans="1:4" x14ac:dyDescent="0.2">
      <c r="B8" s="5" t="s">
        <v>61</v>
      </c>
      <c r="C8">
        <v>5</v>
      </c>
    </row>
    <row r="9" spans="1:4" x14ac:dyDescent="0.2">
      <c r="B9" s="5" t="s">
        <v>74</v>
      </c>
      <c r="C9">
        <v>6</v>
      </c>
    </row>
    <row r="10" spans="1:4" x14ac:dyDescent="0.2">
      <c r="B10" s="5" t="s">
        <v>77</v>
      </c>
      <c r="C10">
        <v>7</v>
      </c>
    </row>
    <row r="11" spans="1:4" x14ac:dyDescent="0.2">
      <c r="B11" s="5" t="s">
        <v>80</v>
      </c>
      <c r="C11">
        <v>8</v>
      </c>
    </row>
    <row r="12" spans="1:4" x14ac:dyDescent="0.2">
      <c r="B12" s="5" t="s">
        <v>82</v>
      </c>
      <c r="C12">
        <v>9</v>
      </c>
    </row>
    <row r="13" spans="1:4" x14ac:dyDescent="0.2">
      <c r="B13" s="5" t="s">
        <v>83</v>
      </c>
      <c r="C13">
        <v>10</v>
      </c>
    </row>
    <row r="14" spans="1:4" x14ac:dyDescent="0.2">
      <c r="B14" s="5" t="s">
        <v>84</v>
      </c>
      <c r="C14">
        <v>11</v>
      </c>
    </row>
    <row r="15" spans="1:4" x14ac:dyDescent="0.2">
      <c r="B15" s="5" t="s">
        <v>50</v>
      </c>
      <c r="C15">
        <v>12</v>
      </c>
    </row>
    <row r="16" spans="1:4" x14ac:dyDescent="0.2">
      <c r="B16" s="5"/>
    </row>
    <row r="17" spans="2:4" x14ac:dyDescent="0.2">
      <c r="B17" s="5"/>
    </row>
    <row r="18" spans="2:4" x14ac:dyDescent="0.2">
      <c r="B18" s="5"/>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D27" s="6"/>
    </row>
    <row r="28" spans="2:4" x14ac:dyDescent="0.2">
      <c r="D28" s="6"/>
    </row>
  </sheetData>
  <sheetProtection password="CC2E" sheet="1" objects="1" scenarios="1"/>
  <hyperlinks>
    <hyperlink ref="B6" location="'8 Year Peer Set (3)'!A1" display="8 Year Peer Set"/>
    <hyperlink ref="B7" location="'2016 Peer Set (4)'!A1" display="2016 Peer Set"/>
    <hyperlink ref="B8" location="'2017 Peer Set (5)'!A1" display="2017 Peer Set"/>
    <hyperlink ref="B9" location="'2018 Peer Set (6)'!A1" display="2018 Peer Set"/>
    <hyperlink ref="B10" location="'2019 Peer Set (7)'!A1" display="2019 Peer Set"/>
    <hyperlink ref="B11" location="'2020 Peer Set (8)'!A1" display="2020 Peer Set"/>
    <hyperlink ref="B12" location="'2021 Peer Set (9)'!A1" display="2021 Peer Set"/>
    <hyperlink ref="B13" location="'2022 Peer Set (10)'!A1" display="2022 Peer Set"/>
    <hyperlink ref="B14" location="'2023 Peer Set (11)'!A1" display="2023 Peer Set"/>
    <hyperlink ref="B15" location="'Glossary (12)'!A1" display="Glossary"/>
  </hyperlinks>
  <pageMargins left="0.25" right="0.25" top="0.75" bottom="0.75" header="0.3" footer="0.3"/>
  <pageSetup scale="86"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2"/>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6" ht="18" x14ac:dyDescent="0.25">
      <c r="A2" s="42" t="s">
        <v>1</v>
      </c>
      <c r="B2" s="38"/>
      <c r="C2" s="41"/>
      <c r="D2" s="41"/>
      <c r="E2" s="75" t="s">
        <v>85</v>
      </c>
      <c r="G2" s="40"/>
      <c r="H2" s="40"/>
      <c r="I2" s="76" t="s">
        <v>86</v>
      </c>
      <c r="K2" s="38"/>
      <c r="L2" s="38"/>
      <c r="M2" s="38"/>
    </row>
    <row r="3" spans="1:16" ht="15.75" x14ac:dyDescent="0.25">
      <c r="G3" s="39"/>
      <c r="H3" s="39"/>
      <c r="I3" s="39" t="s">
        <v>87</v>
      </c>
      <c r="J3" s="39"/>
      <c r="K3" s="38"/>
      <c r="L3" s="38"/>
      <c r="M3" s="38"/>
    </row>
    <row r="4" spans="1:16" ht="15.75" x14ac:dyDescent="0.25">
      <c r="A4" s="30"/>
      <c r="B4" s="37"/>
      <c r="D4" s="37"/>
      <c r="G4" s="36"/>
      <c r="H4" s="35"/>
      <c r="I4" s="35"/>
      <c r="J4" s="35"/>
      <c r="K4" s="35"/>
    </row>
    <row r="5" spans="1:16" ht="15.75" thickBot="1" x14ac:dyDescent="0.25">
      <c r="A5" s="47" t="s">
        <v>88</v>
      </c>
      <c r="B5" s="63">
        <v>2016</v>
      </c>
      <c r="C5" s="63">
        <v>2017</v>
      </c>
      <c r="D5" s="63">
        <v>2018</v>
      </c>
      <c r="E5" s="63">
        <v>2019</v>
      </c>
      <c r="F5" s="63">
        <v>2020</v>
      </c>
      <c r="G5" s="63">
        <v>2021</v>
      </c>
      <c r="H5" s="63">
        <v>2022</v>
      </c>
      <c r="I5" s="63">
        <v>2023</v>
      </c>
      <c r="J5" s="63" t="s">
        <v>2</v>
      </c>
    </row>
    <row r="6" spans="1:16" ht="13.5" thickTop="1" x14ac:dyDescent="0.2">
      <c r="A6" s="52" t="s">
        <v>3</v>
      </c>
      <c r="B6" s="53">
        <f>'2016 Peer Set (4)'!N6</f>
        <v>271433</v>
      </c>
      <c r="C6" s="53">
        <f>'2017 Peer Set (5)'!N6</f>
        <v>156435</v>
      </c>
      <c r="D6" s="53">
        <f>'2018 Peer Set (6)'!N6</f>
        <v>167131</v>
      </c>
      <c r="E6" s="53">
        <f>'2019 Peer Set (7)'!N6</f>
        <v>95109</v>
      </c>
      <c r="F6" s="53">
        <f>'2020 Peer Set (8)'!N6</f>
        <v>64146</v>
      </c>
      <c r="G6" s="53">
        <f>'2021 Peer Set (9)'!N6</f>
        <v>44312</v>
      </c>
      <c r="H6" s="53">
        <f>'2022 Peer Set (10)'!N6</f>
        <v>32014</v>
      </c>
      <c r="I6" s="53">
        <f>'2023 Peer Set (11)'!N6</f>
        <v>22743</v>
      </c>
      <c r="J6" s="54">
        <f>SUM(B6:I6)</f>
        <v>853323</v>
      </c>
    </row>
    <row r="7" spans="1:16" x14ac:dyDescent="0.2">
      <c r="A7" s="34" t="s">
        <v>4</v>
      </c>
      <c r="B7" s="29">
        <f>'2016 Peer Set (4)'!N7</f>
        <v>286134</v>
      </c>
      <c r="C7" s="29">
        <f>'2017 Peer Set (5)'!N7</f>
        <v>225173</v>
      </c>
      <c r="D7" s="29">
        <f>'2018 Peer Set (6)'!N7</f>
        <v>167123</v>
      </c>
      <c r="E7" s="29">
        <f>'2019 Peer Set (7)'!N7</f>
        <v>106898</v>
      </c>
      <c r="F7" s="29">
        <f>'2020 Peer Set (8)'!N7</f>
        <v>70595</v>
      </c>
      <c r="G7" s="29">
        <f>'2021 Peer Set (9)'!N7</f>
        <v>48209</v>
      </c>
      <c r="H7" s="29">
        <f>'2022 Peer Set (10)'!N7</f>
        <v>33512</v>
      </c>
      <c r="I7" s="29">
        <f>'2023 Peer Set (11)'!N7</f>
        <v>17638</v>
      </c>
      <c r="J7" s="28">
        <f>SUM(B7:I7)</f>
        <v>955282</v>
      </c>
    </row>
    <row r="8" spans="1:16" x14ac:dyDescent="0.2">
      <c r="A8" s="48" t="s">
        <v>55</v>
      </c>
      <c r="B8" s="60">
        <f>'2016 Peer Set (4)'!N8</f>
        <v>303000</v>
      </c>
      <c r="C8" s="60">
        <f>'2017 Peer Set (5)'!N8</f>
        <v>303000</v>
      </c>
      <c r="D8" s="60">
        <f>'2018 Peer Set (6)'!N8</f>
        <v>303000</v>
      </c>
      <c r="E8" s="60">
        <f>'2019 Peer Set (7)'!N8</f>
        <v>303000</v>
      </c>
      <c r="F8" s="60">
        <f>'2020 Peer Set (8)'!N8</f>
        <v>303000</v>
      </c>
      <c r="G8" s="60">
        <f>'2021 Peer Set (9)'!N8</f>
        <v>303000</v>
      </c>
      <c r="H8" s="60">
        <f>'2022 Peer Set (10)'!N8</f>
        <v>303000</v>
      </c>
      <c r="I8" s="60">
        <f>'2023 Peer Set (11)'!N8</f>
        <v>303000</v>
      </c>
      <c r="J8" s="59">
        <f>SUM(B8:I8)</f>
        <v>2424000</v>
      </c>
    </row>
    <row r="9" spans="1:16" x14ac:dyDescent="0.2">
      <c r="A9" s="34" t="s">
        <v>5</v>
      </c>
      <c r="B9" s="32">
        <f>'2016 Peer Set (4)'!N9</f>
        <v>0.94862197431972428</v>
      </c>
      <c r="C9" s="32">
        <f>'2017 Peer Set (5)'!N9</f>
        <v>0.69473249457084107</v>
      </c>
      <c r="D9" s="32">
        <f>'2018 Peer Set (6)'!N9</f>
        <v>1.0000478689348564</v>
      </c>
      <c r="E9" s="32">
        <f>'2019 Peer Set (7)'!N9</f>
        <v>0.88971730060431442</v>
      </c>
      <c r="F9" s="32">
        <f>'2020 Peer Set (8)'!N9</f>
        <v>0.90864792124088112</v>
      </c>
      <c r="G9" s="32">
        <f>'2021 Peer Set (9)'!N9</f>
        <v>0.91916447136426804</v>
      </c>
      <c r="H9" s="32">
        <f>'2022 Peer Set (10)'!N9</f>
        <v>0.95529959417522081</v>
      </c>
      <c r="I9" s="32">
        <f>'2023 Peer Set (11)'!N9</f>
        <v>1.2894319083796348</v>
      </c>
      <c r="J9" s="31">
        <f>J6/J7</f>
        <v>0.89326816584003466</v>
      </c>
    </row>
    <row r="10" spans="1:16" x14ac:dyDescent="0.2">
      <c r="A10" s="48" t="s">
        <v>6</v>
      </c>
      <c r="B10" s="49">
        <f>'2016 Peer Set (4)'!N10</f>
        <v>895438</v>
      </c>
      <c r="C10" s="49">
        <f>'2017 Peer Set (5)'!N10</f>
        <v>702849</v>
      </c>
      <c r="D10" s="49">
        <f>'2018 Peer Set (6)'!N10</f>
        <v>505707</v>
      </c>
      <c r="E10" s="49">
        <f>'2019 Peer Set (7)'!N10</f>
        <v>304148</v>
      </c>
      <c r="F10" s="49">
        <f>'2020 Peer Set (8)'!N10</f>
        <v>466890</v>
      </c>
      <c r="G10" s="49">
        <f>'2021 Peer Set (9)'!N10</f>
        <v>153977</v>
      </c>
      <c r="H10" s="49">
        <f>'2022 Peer Set (10)'!N10</f>
        <v>81206</v>
      </c>
      <c r="I10" s="49">
        <f>'2023 Peer Set (11)'!N10</f>
        <v>37923</v>
      </c>
      <c r="J10" s="50">
        <f>SUM(B10:I10)</f>
        <v>3148138</v>
      </c>
    </row>
    <row r="11" spans="1:16" x14ac:dyDescent="0.2">
      <c r="A11" s="33" t="s">
        <v>7</v>
      </c>
      <c r="B11" s="96">
        <f>'2016 Peer Set (4)'!N11</f>
        <v>624005</v>
      </c>
      <c r="C11" s="96">
        <f>'2017 Peer Set (5)'!N11</f>
        <v>546414</v>
      </c>
      <c r="D11" s="96">
        <f>'2018 Peer Set (6)'!N11</f>
        <v>338576</v>
      </c>
      <c r="E11" s="96">
        <f>'2019 Peer Set (7)'!N11</f>
        <v>209039</v>
      </c>
      <c r="F11" s="96">
        <f>'2020 Peer Set (8)'!N11</f>
        <v>402744</v>
      </c>
      <c r="G11" s="96">
        <f>'2021 Peer Set (9)'!N11</f>
        <v>109665</v>
      </c>
      <c r="H11" s="96">
        <f>'2022 Peer Set (10)'!N11</f>
        <v>49192</v>
      </c>
      <c r="I11" s="96">
        <f>'2023 Peer Set (11)'!N11</f>
        <v>15180</v>
      </c>
      <c r="J11" s="93">
        <f>SUM(B11:I11)</f>
        <v>2294815</v>
      </c>
    </row>
    <row r="12" spans="1:16" x14ac:dyDescent="0.2">
      <c r="A12" s="48" t="s">
        <v>8</v>
      </c>
      <c r="B12" s="97">
        <f>'2016 Peer Set (4)'!N12</f>
        <v>0.30312874816570212</v>
      </c>
      <c r="C12" s="97">
        <f>'2017 Peer Set (5)'!N12</f>
        <v>0.22257270053738429</v>
      </c>
      <c r="D12" s="97">
        <f>'2018 Peer Set (6)'!N12</f>
        <v>0.33048978954216574</v>
      </c>
      <c r="E12" s="97">
        <f>'2019 Peer Set (7)'!N12</f>
        <v>0.31270631403132687</v>
      </c>
      <c r="F12" s="97">
        <f>'2020 Peer Set (8)'!N12</f>
        <v>0.13738996337467069</v>
      </c>
      <c r="G12" s="97">
        <f>'2021 Peer Set (9)'!N12</f>
        <v>0.28778324035407887</v>
      </c>
      <c r="H12" s="97">
        <f>'2022 Peer Set (10)'!N12</f>
        <v>0.39423195330394306</v>
      </c>
      <c r="I12" s="97">
        <f>'2023 Peer Set (11)'!N12</f>
        <v>0.59971521240408199</v>
      </c>
      <c r="J12" s="51">
        <f>J6/J10</f>
        <v>0.27105641493479637</v>
      </c>
    </row>
    <row r="13" spans="1:16" ht="13.5" thickBot="1" x14ac:dyDescent="0.25">
      <c r="A13" s="25" t="s">
        <v>9</v>
      </c>
      <c r="B13" s="83">
        <f>'2016 Peer Set (4)'!N13</f>
        <v>32741</v>
      </c>
      <c r="C13" s="83">
        <f>'2017 Peer Set (5)'!N13</f>
        <v>91789</v>
      </c>
      <c r="D13" s="83">
        <f>'2018 Peer Set (6)'!N13</f>
        <v>84278</v>
      </c>
      <c r="E13" s="83">
        <f>'2019 Peer Set (7)'!N13</f>
        <v>88247</v>
      </c>
      <c r="F13" s="83">
        <f>'2020 Peer Set (8)'!N13</f>
        <v>77031</v>
      </c>
      <c r="G13" s="83">
        <f>'2021 Peer Set (9)'!N13</f>
        <v>70407</v>
      </c>
      <c r="H13" s="83">
        <f>'2022 Peer Set (10)'!N13</f>
        <v>73729</v>
      </c>
      <c r="I13" s="83">
        <f>'2023 Peer Set (11)'!N13</f>
        <v>1750</v>
      </c>
      <c r="J13" s="84">
        <f>SUM(B13:I13)</f>
        <v>519972</v>
      </c>
    </row>
    <row r="14" spans="1:16" ht="16.5" thickTop="1" thickBot="1" x14ac:dyDescent="0.25">
      <c r="A14" s="47" t="s">
        <v>89</v>
      </c>
      <c r="B14" s="82"/>
      <c r="C14" s="82"/>
      <c r="D14" s="82"/>
      <c r="E14" s="82"/>
      <c r="F14" s="82"/>
      <c r="G14" s="82"/>
      <c r="H14" s="82"/>
      <c r="I14" s="82"/>
      <c r="J14" s="85"/>
      <c r="P14" s="26"/>
    </row>
    <row r="15" spans="1:16" ht="13.5" thickTop="1" x14ac:dyDescent="0.2">
      <c r="A15" s="52" t="s">
        <v>3</v>
      </c>
      <c r="B15" s="53">
        <f>'2016 Peer Set (4)'!N15</f>
        <v>1030102</v>
      </c>
      <c r="C15" s="53">
        <f>'2017 Peer Set (5)'!N15</f>
        <v>704662</v>
      </c>
      <c r="D15" s="53">
        <f>'2018 Peer Set (6)'!N15</f>
        <v>508942</v>
      </c>
      <c r="E15" s="53">
        <f>'2019 Peer Set (7)'!N15</f>
        <v>332677</v>
      </c>
      <c r="F15" s="53">
        <f>'2020 Peer Set (8)'!N15</f>
        <v>225703</v>
      </c>
      <c r="G15" s="53">
        <f>'2021 Peer Set (9)'!N15</f>
        <v>119107</v>
      </c>
      <c r="H15" s="53">
        <f>'2022 Peer Set (10)'!N15</f>
        <v>66306</v>
      </c>
      <c r="I15" s="53">
        <f>'2023 Peer Set (11)'!N15</f>
        <v>105432</v>
      </c>
      <c r="J15" s="54">
        <f>SUM(B15:I15)</f>
        <v>3092931</v>
      </c>
      <c r="P15" s="26"/>
    </row>
    <row r="16" spans="1:16" x14ac:dyDescent="0.2">
      <c r="A16" s="34" t="s">
        <v>4</v>
      </c>
      <c r="B16" s="29">
        <f>'2016 Peer Set (4)'!N16</f>
        <v>1020815</v>
      </c>
      <c r="C16" s="29">
        <f>'2017 Peer Set (5)'!N16</f>
        <v>753120</v>
      </c>
      <c r="D16" s="29">
        <f>'2018 Peer Set (6)'!N16</f>
        <v>567805</v>
      </c>
      <c r="E16" s="29">
        <f>'2019 Peer Set (7)'!N16</f>
        <v>410257</v>
      </c>
      <c r="F16" s="29">
        <f>'2020 Peer Set (8)'!N16</f>
        <v>275112</v>
      </c>
      <c r="G16" s="29">
        <f>'2021 Peer Set (9)'!N16</f>
        <v>204810</v>
      </c>
      <c r="H16" s="29">
        <f>'2022 Peer Set (10)'!N16</f>
        <v>147113</v>
      </c>
      <c r="I16" s="29">
        <f>'2023 Peer Set (11)'!N16</f>
        <v>102077</v>
      </c>
      <c r="J16" s="28">
        <f>SUM(B16:I16)</f>
        <v>3481109</v>
      </c>
      <c r="P16" s="26"/>
    </row>
    <row r="17" spans="1:16" x14ac:dyDescent="0.2">
      <c r="A17" s="48" t="s">
        <v>55</v>
      </c>
      <c r="B17" s="60">
        <f>'2016 Peer Set (4)'!N17</f>
        <v>1137820</v>
      </c>
      <c r="C17" s="60">
        <f>'2017 Peer Set (5)'!N17</f>
        <v>1137820</v>
      </c>
      <c r="D17" s="60">
        <f>'2018 Peer Set (6)'!N17</f>
        <v>1137820</v>
      </c>
      <c r="E17" s="60">
        <f>'2019 Peer Set (7)'!N17</f>
        <v>1137820</v>
      </c>
      <c r="F17" s="60">
        <f>'2020 Peer Set (8)'!N17</f>
        <v>1137820</v>
      </c>
      <c r="G17" s="60">
        <f>'2021 Peer Set (9)'!N17</f>
        <v>1137820</v>
      </c>
      <c r="H17" s="60">
        <f>'2022 Peer Set (10)'!N17</f>
        <v>1137820</v>
      </c>
      <c r="I17" s="60">
        <f>'2023 Peer Set (11)'!N17</f>
        <v>1137820</v>
      </c>
      <c r="J17" s="59">
        <f>SUM(B17:I17)</f>
        <v>9102560</v>
      </c>
      <c r="P17" s="26"/>
    </row>
    <row r="18" spans="1:16" x14ac:dyDescent="0.2">
      <c r="A18" s="34" t="s">
        <v>5</v>
      </c>
      <c r="B18" s="32">
        <f>'2016 Peer Set (4)'!N18</f>
        <v>1.009097632773813</v>
      </c>
      <c r="C18" s="32">
        <f>'2017 Peer Set (5)'!N18</f>
        <v>0.93565700021244957</v>
      </c>
      <c r="D18" s="32">
        <f>'2018 Peer Set (6)'!N18</f>
        <v>0.89633236762620971</v>
      </c>
      <c r="E18" s="32">
        <f>'2019 Peer Set (7)'!N18</f>
        <v>0.81089902183265616</v>
      </c>
      <c r="F18" s="32">
        <f>'2020 Peer Set (8)'!N18</f>
        <v>0.82040405362179769</v>
      </c>
      <c r="G18" s="32">
        <f>'2021 Peer Set (9)'!N18</f>
        <v>0.58154875250231919</v>
      </c>
      <c r="H18" s="32">
        <f>'2022 Peer Set (10)'!N18</f>
        <v>0.45071475668363775</v>
      </c>
      <c r="I18" s="32">
        <f>'2023 Peer Set (11)'!N18</f>
        <v>1.0328673452393782</v>
      </c>
      <c r="J18" s="31">
        <f>J15/J16</f>
        <v>0.88849013346034267</v>
      </c>
      <c r="P18" s="26"/>
    </row>
    <row r="19" spans="1:16" x14ac:dyDescent="0.2">
      <c r="A19" s="48" t="s">
        <v>6</v>
      </c>
      <c r="B19" s="49">
        <f>'2016 Peer Set (4)'!N19</f>
        <v>3772144</v>
      </c>
      <c r="C19" s="49">
        <f>'2017 Peer Set (5)'!N19</f>
        <v>2806472</v>
      </c>
      <c r="D19" s="49">
        <f>'2018 Peer Set (6)'!N19</f>
        <v>2005594</v>
      </c>
      <c r="E19" s="49">
        <f>'2019 Peer Set (7)'!N19</f>
        <v>1302659</v>
      </c>
      <c r="F19" s="49">
        <f>'2020 Peer Set (8)'!N19</f>
        <v>1544782</v>
      </c>
      <c r="G19" s="49">
        <f>'2021 Peer Set (9)'!N19</f>
        <v>526149</v>
      </c>
      <c r="H19" s="49">
        <f>'2022 Peer Set (10)'!N19</f>
        <v>315352</v>
      </c>
      <c r="I19" s="49">
        <f>'2023 Peer Set (11)'!N19</f>
        <v>188122</v>
      </c>
      <c r="J19" s="50">
        <f>SUM(B19:I19)</f>
        <v>12461274</v>
      </c>
      <c r="P19" s="26"/>
    </row>
    <row r="20" spans="1:16" x14ac:dyDescent="0.2">
      <c r="A20" s="33" t="s">
        <v>7</v>
      </c>
      <c r="B20" s="96">
        <f>'2016 Peer Set (4)'!N20</f>
        <v>2742042</v>
      </c>
      <c r="C20" s="96">
        <f>'2017 Peer Set (5)'!N20</f>
        <v>2101810</v>
      </c>
      <c r="D20" s="96">
        <f>'2018 Peer Set (6)'!N20</f>
        <v>1496652</v>
      </c>
      <c r="E20" s="96">
        <f>'2019 Peer Set (7)'!N20</f>
        <v>969982</v>
      </c>
      <c r="F20" s="96">
        <f>'2020 Peer Set (8)'!N20</f>
        <v>1319079</v>
      </c>
      <c r="G20" s="96">
        <f>'2021 Peer Set (9)'!N20</f>
        <v>407042</v>
      </c>
      <c r="H20" s="96">
        <f>'2022 Peer Set (10)'!N20</f>
        <v>249046</v>
      </c>
      <c r="I20" s="96">
        <f>'2023 Peer Set (11)'!N20</f>
        <v>82690</v>
      </c>
      <c r="J20" s="93">
        <f>SUM(B20:I20)</f>
        <v>9368343</v>
      </c>
      <c r="P20" s="26"/>
    </row>
    <row r="21" spans="1:16" x14ac:dyDescent="0.2">
      <c r="A21" s="48" t="s">
        <v>8</v>
      </c>
      <c r="B21" s="97">
        <f>'2016 Peer Set (4)'!N21</f>
        <v>0.27308130336487685</v>
      </c>
      <c r="C21" s="97">
        <f>'2017 Peer Set (5)'!N21</f>
        <v>0.2510846357989675</v>
      </c>
      <c r="D21" s="97">
        <f>'2018 Peer Set (6)'!N21</f>
        <v>0.25376122984013716</v>
      </c>
      <c r="E21" s="97">
        <f>'2019 Peer Set (7)'!N21</f>
        <v>0.25538302809868124</v>
      </c>
      <c r="F21" s="97">
        <f>'2020 Peer Set (8)'!N21</f>
        <v>0.14610669984502667</v>
      </c>
      <c r="G21" s="97">
        <f>'2021 Peer Set (9)'!N21</f>
        <v>0.2263750382496213</v>
      </c>
      <c r="H21" s="97">
        <f>'2022 Peer Set (10)'!N21</f>
        <v>0.21026028057535706</v>
      </c>
      <c r="I21" s="97">
        <f>'2023 Peer Set (11)'!N21</f>
        <v>0.56044481772466803</v>
      </c>
      <c r="J21" s="51">
        <f>J15/J19</f>
        <v>0.24820343409510134</v>
      </c>
      <c r="P21" s="26"/>
    </row>
    <row r="22" spans="1:16" ht="13.5" thickBot="1" x14ac:dyDescent="0.25">
      <c r="A22" s="25" t="s">
        <v>9</v>
      </c>
      <c r="B22" s="83">
        <f>'2016 Peer Set (4)'!N22</f>
        <v>125740</v>
      </c>
      <c r="C22" s="83">
        <f>'2017 Peer Set (5)'!N22</f>
        <v>311090</v>
      </c>
      <c r="D22" s="83">
        <f>'2018 Peer Set (6)'!N22</f>
        <v>219335</v>
      </c>
      <c r="E22" s="83">
        <f>'2019 Peer Set (7)'!N22</f>
        <v>184541</v>
      </c>
      <c r="F22" s="83">
        <f>'2020 Peer Set (8)'!N22</f>
        <v>234783</v>
      </c>
      <c r="G22" s="83">
        <f>'2021 Peer Set (9)'!N22</f>
        <v>180089</v>
      </c>
      <c r="H22" s="83">
        <f>'2022 Peer Set (10)'!N22</f>
        <v>179459</v>
      </c>
      <c r="I22" s="83">
        <f>'2023 Peer Set (11)'!N22</f>
        <v>69447</v>
      </c>
      <c r="J22" s="84">
        <f>SUM(B22:I22)</f>
        <v>1504484</v>
      </c>
      <c r="P22" s="26"/>
    </row>
    <row r="23" spans="1:16" ht="16.5" thickTop="1" thickBot="1" x14ac:dyDescent="0.25">
      <c r="A23" s="47" t="s">
        <v>90</v>
      </c>
      <c r="B23" s="61"/>
      <c r="C23" s="61"/>
      <c r="D23" s="61"/>
      <c r="E23" s="61"/>
      <c r="F23" s="61"/>
      <c r="G23" s="61"/>
      <c r="H23" s="61"/>
      <c r="I23" s="61"/>
      <c r="J23" s="62"/>
      <c r="P23" s="26"/>
    </row>
    <row r="24" spans="1:16" ht="13.5" thickTop="1" x14ac:dyDescent="0.2">
      <c r="A24" s="52" t="s">
        <v>56</v>
      </c>
      <c r="B24" s="53">
        <f>'2016 Peer Set (4)'!N24</f>
        <v>235</v>
      </c>
      <c r="C24" s="53">
        <f>'2017 Peer Set (5)'!N24</f>
        <v>92</v>
      </c>
      <c r="D24" s="53">
        <f>'2018 Peer Set (6)'!N24</f>
        <v>40</v>
      </c>
      <c r="E24" s="53">
        <f>'2019 Peer Set (7)'!N24</f>
        <v>16</v>
      </c>
      <c r="F24" s="53">
        <f>'2020 Peer Set (8)'!N24</f>
        <v>7</v>
      </c>
      <c r="G24" s="53">
        <f>'2021 Peer Set (9)'!N24</f>
        <v>4</v>
      </c>
      <c r="H24" s="53">
        <f>'2022 Peer Set (10)'!N24</f>
        <v>5</v>
      </c>
      <c r="I24" s="53">
        <f>'2023 Peer Set (11)'!N24</f>
        <v>2</v>
      </c>
      <c r="J24" s="54">
        <f>SUM(B24:I24)</f>
        <v>401</v>
      </c>
    </row>
    <row r="25" spans="1:16" x14ac:dyDescent="0.2">
      <c r="A25" s="34" t="s">
        <v>4</v>
      </c>
      <c r="B25" s="29">
        <f>'2016 Peer Set (4)'!N25</f>
        <v>169</v>
      </c>
      <c r="C25" s="29">
        <f>'2017 Peer Set (5)'!N25</f>
        <v>72</v>
      </c>
      <c r="D25" s="29">
        <f>'2018 Peer Set (6)'!N25</f>
        <v>36</v>
      </c>
      <c r="E25" s="29">
        <f>'2019 Peer Set (7)'!N25</f>
        <v>17</v>
      </c>
      <c r="F25" s="29">
        <f>'2020 Peer Set (8)'!N25</f>
        <v>8</v>
      </c>
      <c r="G25" s="29">
        <f>'2021 Peer Set (9)'!N25</f>
        <v>4</v>
      </c>
      <c r="H25" s="29">
        <f>'2022 Peer Set (10)'!N25</f>
        <v>0</v>
      </c>
      <c r="I25" s="29">
        <f>'2023 Peer Set (11)'!N25</f>
        <v>0</v>
      </c>
      <c r="J25" s="28">
        <f>SUM(B25:I25)</f>
        <v>306</v>
      </c>
    </row>
    <row r="26" spans="1:16" x14ac:dyDescent="0.2">
      <c r="A26" s="48" t="s">
        <v>55</v>
      </c>
      <c r="B26" s="60">
        <f>'2016 Peer Set (4)'!N26</f>
        <v>228</v>
      </c>
      <c r="C26" s="60">
        <f>'2017 Peer Set (5)'!N26</f>
        <v>228</v>
      </c>
      <c r="D26" s="60">
        <f>'2018 Peer Set (6)'!N26</f>
        <v>228</v>
      </c>
      <c r="E26" s="60">
        <f>'2019 Peer Set (7)'!N26</f>
        <v>228</v>
      </c>
      <c r="F26" s="60">
        <f>'2020 Peer Set (8)'!N26</f>
        <v>228</v>
      </c>
      <c r="G26" s="60">
        <f>'2021 Peer Set (9)'!N26</f>
        <v>228</v>
      </c>
      <c r="H26" s="60">
        <f>'2022 Peer Set (10)'!N26</f>
        <v>228</v>
      </c>
      <c r="I26" s="60">
        <f>'2023 Peer Set (11)'!N26</f>
        <v>228</v>
      </c>
      <c r="J26" s="59">
        <f>SUM(B26:I26)</f>
        <v>1824</v>
      </c>
    </row>
    <row r="27" spans="1:16" x14ac:dyDescent="0.2">
      <c r="A27" s="34" t="s">
        <v>5</v>
      </c>
      <c r="B27" s="32">
        <f>'2016 Peer Set (4)'!N27</f>
        <v>1.3905325443786982</v>
      </c>
      <c r="C27" s="32">
        <f>'2017 Peer Set (5)'!N27</f>
        <v>1.2777777777777777</v>
      </c>
      <c r="D27" s="32">
        <f>'2018 Peer Set (6)'!N27</f>
        <v>1.1111111111111112</v>
      </c>
      <c r="E27" s="32">
        <f>'2019 Peer Set (7)'!N27</f>
        <v>0.94117647058823528</v>
      </c>
      <c r="F27" s="32">
        <f>'2020 Peer Set (8)'!N27</f>
        <v>0.875</v>
      </c>
      <c r="G27" s="32">
        <f>'2021 Peer Set (9)'!N27</f>
        <v>1</v>
      </c>
      <c r="H27" s="32">
        <f>'2022 Peer Set (10)'!N27</f>
        <v>5</v>
      </c>
      <c r="I27" s="32">
        <f>'2023 Peer Set (11)'!N27</f>
        <v>2</v>
      </c>
      <c r="J27" s="31">
        <f>J24/J25</f>
        <v>1.3104575163398693</v>
      </c>
    </row>
    <row r="28" spans="1:16" x14ac:dyDescent="0.2">
      <c r="A28" s="48" t="s">
        <v>57</v>
      </c>
      <c r="B28" s="49">
        <f>'2016 Peer Set (4)'!N28</f>
        <v>503</v>
      </c>
      <c r="C28" s="49">
        <f>'2017 Peer Set (5)'!N28</f>
        <v>235</v>
      </c>
      <c r="D28" s="49">
        <f>'2018 Peer Set (6)'!N28</f>
        <v>99</v>
      </c>
      <c r="E28" s="49">
        <f>'2019 Peer Set (7)'!N28</f>
        <v>46</v>
      </c>
      <c r="F28" s="49">
        <f>'2020 Peer Set (8)'!N28</f>
        <v>36</v>
      </c>
      <c r="G28" s="49">
        <f>'2021 Peer Set (9)'!N28</f>
        <v>14</v>
      </c>
      <c r="H28" s="49">
        <f>'2022 Peer Set (10)'!N28</f>
        <v>11</v>
      </c>
      <c r="I28" s="49">
        <f>'2023 Peer Set (11)'!N28</f>
        <v>3</v>
      </c>
      <c r="J28" s="50">
        <f>SUM(B28:I28)</f>
        <v>947</v>
      </c>
    </row>
    <row r="29" spans="1:16" x14ac:dyDescent="0.2">
      <c r="A29" s="33" t="s">
        <v>58</v>
      </c>
      <c r="B29" s="96">
        <f>'2016 Peer Set (4)'!N29</f>
        <v>268</v>
      </c>
      <c r="C29" s="96">
        <f>'2017 Peer Set (5)'!N29</f>
        <v>143</v>
      </c>
      <c r="D29" s="96">
        <f>'2018 Peer Set (6)'!N29</f>
        <v>59</v>
      </c>
      <c r="E29" s="96">
        <f>'2019 Peer Set (7)'!N29</f>
        <v>30</v>
      </c>
      <c r="F29" s="96">
        <f>'2020 Peer Set (8)'!N29</f>
        <v>29</v>
      </c>
      <c r="G29" s="96">
        <f>'2021 Peer Set (9)'!N29</f>
        <v>10</v>
      </c>
      <c r="H29" s="96">
        <f>'2022 Peer Set (10)'!N29</f>
        <v>6</v>
      </c>
      <c r="I29" s="96">
        <f>'2023 Peer Set (11)'!N29</f>
        <v>1</v>
      </c>
      <c r="J29" s="93">
        <f>SUM(B29:I29)</f>
        <v>546</v>
      </c>
    </row>
    <row r="30" spans="1:16" x14ac:dyDescent="0.2">
      <c r="A30" s="48" t="s">
        <v>8</v>
      </c>
      <c r="B30" s="97">
        <f>'2016 Peer Set (4)'!N30</f>
        <v>0.4671968190854871</v>
      </c>
      <c r="C30" s="97">
        <f>'2017 Peer Set (5)'!N30</f>
        <v>0.39148936170212767</v>
      </c>
      <c r="D30" s="97">
        <f>'2018 Peer Set (6)'!N30</f>
        <v>0.40404040404040403</v>
      </c>
      <c r="E30" s="97">
        <f>'2019 Peer Set (7)'!N30</f>
        <v>0.34782608695652173</v>
      </c>
      <c r="F30" s="97">
        <f>'2020 Peer Set (8)'!N30</f>
        <v>0.19444444444444445</v>
      </c>
      <c r="G30" s="97">
        <f>'2021 Peer Set (9)'!N30</f>
        <v>0.2857142857142857</v>
      </c>
      <c r="H30" s="97">
        <f>'2022 Peer Set (10)'!N30</f>
        <v>0.45454545454545453</v>
      </c>
      <c r="I30" s="97">
        <f>'2023 Peer Set (11)'!N30</f>
        <v>0.66666666666666663</v>
      </c>
      <c r="J30" s="51">
        <f>J24/J28</f>
        <v>0.42344244984160506</v>
      </c>
    </row>
    <row r="31" spans="1:16" ht="13.5" thickBot="1" x14ac:dyDescent="0.25">
      <c r="A31" s="25" t="s">
        <v>59</v>
      </c>
      <c r="B31" s="83">
        <f>'2016 Peer Set (4)'!N31</f>
        <v>68</v>
      </c>
      <c r="C31" s="83">
        <f>'2017 Peer Set (5)'!N31</f>
        <v>66</v>
      </c>
      <c r="D31" s="83">
        <f>'2018 Peer Set (6)'!N31</f>
        <v>41</v>
      </c>
      <c r="E31" s="83">
        <f>'2019 Peer Set (7)'!N31</f>
        <v>33</v>
      </c>
      <c r="F31" s="83">
        <f>'2020 Peer Set (8)'!N31</f>
        <v>18</v>
      </c>
      <c r="G31" s="83">
        <f>'2021 Peer Set (9)'!N31</f>
        <v>7</v>
      </c>
      <c r="H31" s="83">
        <f>'2022 Peer Set (10)'!N31</f>
        <v>7</v>
      </c>
      <c r="I31" s="83">
        <f>'2023 Peer Set (11)'!N31</f>
        <v>1</v>
      </c>
      <c r="J31" s="84">
        <f>SUM(B31:I31)</f>
        <v>241</v>
      </c>
    </row>
    <row r="32" spans="1:16" ht="16.5" thickTop="1" thickBot="1" x14ac:dyDescent="0.25">
      <c r="A32" s="47" t="s">
        <v>91</v>
      </c>
      <c r="B32" s="27"/>
      <c r="C32" s="27"/>
      <c r="D32" s="27"/>
      <c r="E32" s="27"/>
      <c r="F32" s="27"/>
      <c r="G32" s="27"/>
      <c r="H32" s="27"/>
      <c r="I32" s="27"/>
      <c r="J32" s="27"/>
    </row>
    <row r="33" spans="1:10" ht="13.5" thickTop="1" x14ac:dyDescent="0.2">
      <c r="A33" s="52" t="s">
        <v>56</v>
      </c>
      <c r="B33" s="53">
        <f>'2016 Peer Set (4)'!N33</f>
        <v>930</v>
      </c>
      <c r="C33" s="53">
        <f>'2017 Peer Set (5)'!N33</f>
        <v>337</v>
      </c>
      <c r="D33" s="53">
        <f>'2018 Peer Set (6)'!N33</f>
        <v>130</v>
      </c>
      <c r="E33" s="53">
        <f>'2019 Peer Set (7)'!N33</f>
        <v>76</v>
      </c>
      <c r="F33" s="53">
        <f>'2020 Peer Set (8)'!N33</f>
        <v>32</v>
      </c>
      <c r="G33" s="53">
        <f>'2021 Peer Set (9)'!N33</f>
        <v>15</v>
      </c>
      <c r="H33" s="53">
        <f>'2022 Peer Set (10)'!N33</f>
        <v>8</v>
      </c>
      <c r="I33" s="53">
        <f>'2023 Peer Set (11)'!N33</f>
        <v>9</v>
      </c>
      <c r="J33" s="54">
        <f>SUM(B33:I33)</f>
        <v>1537</v>
      </c>
    </row>
    <row r="34" spans="1:10" x14ac:dyDescent="0.2">
      <c r="A34" s="34" t="s">
        <v>4</v>
      </c>
      <c r="B34" s="29">
        <f>'2016 Peer Set (4)'!N34</f>
        <v>754</v>
      </c>
      <c r="C34" s="29">
        <f>'2017 Peer Set (5)'!N34</f>
        <v>287</v>
      </c>
      <c r="D34" s="29">
        <f>'2018 Peer Set (6)'!N34</f>
        <v>149</v>
      </c>
      <c r="E34" s="29">
        <f>'2019 Peer Set (7)'!N34</f>
        <v>82</v>
      </c>
      <c r="F34" s="29">
        <f>'2020 Peer Set (8)'!N34</f>
        <v>44</v>
      </c>
      <c r="G34" s="29">
        <f>'2021 Peer Set (9)'!N34</f>
        <v>23</v>
      </c>
      <c r="H34" s="29">
        <f>'2022 Peer Set (10)'!N34</f>
        <v>12</v>
      </c>
      <c r="I34" s="29">
        <f>'2023 Peer Set (11)'!N34</f>
        <v>6</v>
      </c>
      <c r="J34" s="28">
        <f>SUM(B34:I34)</f>
        <v>1357</v>
      </c>
    </row>
    <row r="35" spans="1:10" x14ac:dyDescent="0.2">
      <c r="A35" s="48" t="s">
        <v>55</v>
      </c>
      <c r="B35" s="60">
        <f>'2016 Peer Set (4)'!N35</f>
        <v>1213</v>
      </c>
      <c r="C35" s="60">
        <f>'2017 Peer Set (5)'!N35</f>
        <v>1213</v>
      </c>
      <c r="D35" s="60">
        <f>'2018 Peer Set (6)'!N35</f>
        <v>1213</v>
      </c>
      <c r="E35" s="60">
        <f>'2019 Peer Set (7)'!N35</f>
        <v>1213</v>
      </c>
      <c r="F35" s="60">
        <f>'2020 Peer Set (8)'!N35</f>
        <v>1213</v>
      </c>
      <c r="G35" s="60">
        <f>'2021 Peer Set (9)'!N35</f>
        <v>1213</v>
      </c>
      <c r="H35" s="60">
        <f>'2022 Peer Set (10)'!N35</f>
        <v>1213</v>
      </c>
      <c r="I35" s="60">
        <f>'2023 Peer Set (11)'!N35</f>
        <v>1213</v>
      </c>
      <c r="J35" s="59">
        <f>SUM(B35:I35)</f>
        <v>9704</v>
      </c>
    </row>
    <row r="36" spans="1:10" x14ac:dyDescent="0.2">
      <c r="A36" s="34" t="s">
        <v>5</v>
      </c>
      <c r="B36" s="32">
        <f>'2016 Peer Set (4)'!N36</f>
        <v>1.23342175066313</v>
      </c>
      <c r="C36" s="32">
        <f>'2017 Peer Set (5)'!N36</f>
        <v>1.1742160278745644</v>
      </c>
      <c r="D36" s="32">
        <f>'2018 Peer Set (6)'!N36</f>
        <v>0.87248322147651003</v>
      </c>
      <c r="E36" s="32">
        <f>'2019 Peer Set (7)'!N36</f>
        <v>0.92682926829268297</v>
      </c>
      <c r="F36" s="32">
        <f>'2020 Peer Set (8)'!N36</f>
        <v>0.72727272727272729</v>
      </c>
      <c r="G36" s="32">
        <f>'2021 Peer Set (9)'!N36</f>
        <v>0.65217391304347827</v>
      </c>
      <c r="H36" s="32">
        <f>'2022 Peer Set (10)'!N36</f>
        <v>0.66666666666666663</v>
      </c>
      <c r="I36" s="32">
        <f>'2023 Peer Set (11)'!N36</f>
        <v>1.5</v>
      </c>
      <c r="J36" s="31">
        <f>J33/J34</f>
        <v>1.1326455416359618</v>
      </c>
    </row>
    <row r="37" spans="1:10" x14ac:dyDescent="0.2">
      <c r="A37" s="48" t="s">
        <v>57</v>
      </c>
      <c r="B37" s="49">
        <f>'2016 Peer Set (4)'!N37</f>
        <v>1974</v>
      </c>
      <c r="C37" s="49">
        <f>'2017 Peer Set (5)'!N37</f>
        <v>867</v>
      </c>
      <c r="D37" s="49">
        <f>'2018 Peer Set (6)'!N37</f>
        <v>394</v>
      </c>
      <c r="E37" s="49">
        <f>'2019 Peer Set (7)'!N37</f>
        <v>211</v>
      </c>
      <c r="F37" s="49">
        <f>'2020 Peer Set (8)'!N37</f>
        <v>138</v>
      </c>
      <c r="G37" s="49">
        <f>'2021 Peer Set (9)'!N37</f>
        <v>49</v>
      </c>
      <c r="H37" s="49">
        <f>'2022 Peer Set (10)'!N37</f>
        <v>29</v>
      </c>
      <c r="I37" s="49">
        <f>'2023 Peer Set (11)'!N37</f>
        <v>15</v>
      </c>
      <c r="J37" s="50">
        <f>SUM(B37:I37)</f>
        <v>3677</v>
      </c>
    </row>
    <row r="38" spans="1:10" x14ac:dyDescent="0.2">
      <c r="A38" s="33" t="s">
        <v>58</v>
      </c>
      <c r="B38" s="96">
        <f>'2016 Peer Set (4)'!N38</f>
        <v>1044</v>
      </c>
      <c r="C38" s="96">
        <f>'2017 Peer Set (5)'!N38</f>
        <v>530</v>
      </c>
      <c r="D38" s="96">
        <f>'2018 Peer Set (6)'!N38</f>
        <v>264</v>
      </c>
      <c r="E38" s="96">
        <f>'2019 Peer Set (7)'!N38</f>
        <v>135</v>
      </c>
      <c r="F38" s="96">
        <f>'2020 Peer Set (8)'!N38</f>
        <v>106</v>
      </c>
      <c r="G38" s="96">
        <f>'2021 Peer Set (9)'!N38</f>
        <v>34</v>
      </c>
      <c r="H38" s="96">
        <f>'2022 Peer Set (10)'!N38</f>
        <v>21</v>
      </c>
      <c r="I38" s="96">
        <f>'2023 Peer Set (11)'!N38</f>
        <v>6</v>
      </c>
      <c r="J38" s="93">
        <f>SUM(B38:I38)</f>
        <v>2140</v>
      </c>
    </row>
    <row r="39" spans="1:10" x14ac:dyDescent="0.2">
      <c r="A39" s="48" t="s">
        <v>8</v>
      </c>
      <c r="B39" s="97">
        <f>'2016 Peer Set (4)'!N39</f>
        <v>0.47112462006079026</v>
      </c>
      <c r="C39" s="97">
        <f>'2017 Peer Set (5)'!N39</f>
        <v>0.38869665513264129</v>
      </c>
      <c r="D39" s="97">
        <f>'2018 Peer Set (6)'!N39</f>
        <v>0.32994923857868019</v>
      </c>
      <c r="E39" s="97">
        <f>'2019 Peer Set (7)'!N39</f>
        <v>0.36018957345971564</v>
      </c>
      <c r="F39" s="97">
        <f>'2020 Peer Set (8)'!N39</f>
        <v>0.2318840579710145</v>
      </c>
      <c r="G39" s="97">
        <f>'2021 Peer Set (9)'!N39</f>
        <v>0.30612244897959184</v>
      </c>
      <c r="H39" s="97">
        <f>'2022 Peer Set (10)'!N39</f>
        <v>0.27586206896551724</v>
      </c>
      <c r="I39" s="97">
        <f>'2023 Peer Set (11)'!N39</f>
        <v>0.6</v>
      </c>
      <c r="J39" s="51">
        <f>J33/J37</f>
        <v>0.41800380745172694</v>
      </c>
    </row>
    <row r="40" spans="1:10" ht="13.5" thickBot="1" x14ac:dyDescent="0.25">
      <c r="A40" s="25" t="s">
        <v>59</v>
      </c>
      <c r="B40" s="83">
        <f>'2016 Peer Set (4)'!N40</f>
        <v>360</v>
      </c>
      <c r="C40" s="83">
        <f>'2017 Peer Set (5)'!N40</f>
        <v>260</v>
      </c>
      <c r="D40" s="83">
        <f>'2018 Peer Set (6)'!N40</f>
        <v>124</v>
      </c>
      <c r="E40" s="83">
        <f>'2019 Peer Set (7)'!N40</f>
        <v>91</v>
      </c>
      <c r="F40" s="83">
        <f>'2020 Peer Set (8)'!N40</f>
        <v>51</v>
      </c>
      <c r="G40" s="83">
        <f>'2021 Peer Set (9)'!N40</f>
        <v>29</v>
      </c>
      <c r="H40" s="83">
        <f>'2022 Peer Set (10)'!N40</f>
        <v>21</v>
      </c>
      <c r="I40" s="83">
        <f>'2023 Peer Set (11)'!N40</f>
        <v>12</v>
      </c>
      <c r="J40" s="84">
        <f>SUM(B40:I40)</f>
        <v>948</v>
      </c>
    </row>
    <row r="41" spans="1:10" ht="16.5" thickTop="1" thickBot="1" x14ac:dyDescent="0.25">
      <c r="A41" s="47" t="s">
        <v>92</v>
      </c>
    </row>
    <row r="42" spans="1:10" ht="13.5" thickTop="1" x14ac:dyDescent="0.2">
      <c r="A42" s="52" t="s">
        <v>78</v>
      </c>
      <c r="B42" s="98">
        <f>'2016 Peer Set (4)'!N42</f>
        <v>0.26350109018330226</v>
      </c>
      <c r="C42" s="98">
        <f>'2017 Peer Set (5)'!N42</f>
        <v>0.22200005108832319</v>
      </c>
      <c r="D42" s="98">
        <f>'2018 Peer Set (6)'!N42</f>
        <v>0.32838908952297119</v>
      </c>
      <c r="E42" s="98">
        <f>'2019 Peer Set (7)'!N42</f>
        <v>0.28588991724705948</v>
      </c>
      <c r="F42" s="98">
        <f>'2020 Peer Set (8)'!N42</f>
        <v>0.28420534950798171</v>
      </c>
      <c r="G42" s="98">
        <f>'2021 Peer Set (9)'!N42</f>
        <v>0.37203522882786066</v>
      </c>
      <c r="H42" s="98">
        <f>'2022 Peer Set (10)'!N42</f>
        <v>0.48282206738455041</v>
      </c>
      <c r="I42" s="98">
        <f>'2023 Peer Set (11)'!N42</f>
        <v>0.21571249715456409</v>
      </c>
      <c r="J42" s="99">
        <f>J6/J15</f>
        <v>0.27589461258592579</v>
      </c>
    </row>
    <row r="43" spans="1:10" x14ac:dyDescent="0.2">
      <c r="A43" s="103" t="s">
        <v>66</v>
      </c>
      <c r="B43" s="104">
        <f>'2016 Peer Set (4)'!N43</f>
        <v>94.006956662077087</v>
      </c>
      <c r="C43" s="104">
        <f>'2017 Peer Set (5)'!N43</f>
        <v>74.250766510921807</v>
      </c>
      <c r="D43" s="104">
        <f>'2018 Peer Set (6)'!N43</f>
        <v>111.57109851821154</v>
      </c>
      <c r="E43" s="104">
        <f>'2019 Peer Set (7)'!N43</f>
        <v>109.7198635896152</v>
      </c>
      <c r="F43" s="104">
        <f>'2020 Peer Set (8)'!N43</f>
        <v>110.75614719716675</v>
      </c>
      <c r="G43" s="104">
        <f>'2021 Peer Set (9)'!N43</f>
        <v>158.05458569195409</v>
      </c>
      <c r="H43" s="104">
        <f>'2022 Peer Set (10)'!N43</f>
        <v>211.95214490076202</v>
      </c>
      <c r="I43" s="104">
        <f>'2023 Peer Set (11)'!N43</f>
        <v>124.84003045723118</v>
      </c>
      <c r="J43" s="105">
        <f>J9/J18 * 100</f>
        <v>100.53776988620946</v>
      </c>
    </row>
    <row r="44" spans="1:10" x14ac:dyDescent="0.2">
      <c r="A44" s="48" t="s">
        <v>62</v>
      </c>
      <c r="B44" s="94">
        <f>'2016 Peer Set (4)'!N44</f>
        <v>0.23738171183284626</v>
      </c>
      <c r="C44" s="94">
        <f>'2017 Peer Set (5)'!N44</f>
        <v>0.25043862899754565</v>
      </c>
      <c r="D44" s="94">
        <f>'2018 Peer Set (6)'!N44</f>
        <v>0.25214824136889119</v>
      </c>
      <c r="E44" s="94">
        <f>'2019 Peer Set (7)'!N44</f>
        <v>0.23348243861210033</v>
      </c>
      <c r="F44" s="94">
        <f>'2020 Peer Set (8)'!N44</f>
        <v>0.30223682047046119</v>
      </c>
      <c r="G44" s="94">
        <f>'2021 Peer Set (9)'!N44</f>
        <v>0.29264904048092838</v>
      </c>
      <c r="H44" s="94">
        <f>'2022 Peer Set (10)'!N44</f>
        <v>0.25750906923057409</v>
      </c>
      <c r="I44" s="94">
        <f>'2023 Peer Set (11)'!N44</f>
        <v>0.20158726783682929</v>
      </c>
      <c r="J44" s="95">
        <f>J10/J19</f>
        <v>0.25263371947362684</v>
      </c>
    </row>
    <row r="45" spans="1:10" x14ac:dyDescent="0.2">
      <c r="A45" s="103" t="s">
        <v>67</v>
      </c>
      <c r="B45" s="104">
        <f>'2016 Peer Set (4)'!N45</f>
        <v>111.00311315003411</v>
      </c>
      <c r="C45" s="104">
        <f>'2017 Peer Set (5)'!N45</f>
        <v>88.644492256224112</v>
      </c>
      <c r="D45" s="104">
        <f>'2018 Peer Set (6)'!N45</f>
        <v>130.23651790715451</v>
      </c>
      <c r="E45" s="104">
        <f>'2019 Peer Set (7)'!N45</f>
        <v>122.44600448174484</v>
      </c>
      <c r="F45" s="104">
        <f>'2020 Peer Set (8)'!N45</f>
        <v>94.03399263716058</v>
      </c>
      <c r="G45" s="104">
        <f>'2021 Peer Set (9)'!N45</f>
        <v>127.12675504299349</v>
      </c>
      <c r="H45" s="104">
        <f>'2022 Peer Set (10)'!N45</f>
        <v>187.49711178219928</v>
      </c>
      <c r="I45" s="104">
        <f>'2023 Peer Set (11)'!N45</f>
        <v>107.00700469295916</v>
      </c>
      <c r="J45" s="105">
        <f>J12/J21 * 100</f>
        <v>109.20735884376955</v>
      </c>
    </row>
    <row r="46" spans="1:10" x14ac:dyDescent="0.2">
      <c r="A46" s="48" t="s">
        <v>79</v>
      </c>
      <c r="B46" s="97">
        <f>'2016 Peer Set (4)'!N46</f>
        <v>0.25268817204301075</v>
      </c>
      <c r="C46" s="97">
        <f>'2017 Peer Set (5)'!N46</f>
        <v>0.27299703264094954</v>
      </c>
      <c r="D46" s="94">
        <f>'2018 Peer Set (6)'!N46</f>
        <v>0.30769230769230771</v>
      </c>
      <c r="E46" s="94">
        <f>'2019 Peer Set (7)'!N46</f>
        <v>0.21052631578947367</v>
      </c>
      <c r="F46" s="94">
        <f>'2020 Peer Set (8)'!N46</f>
        <v>0.21875</v>
      </c>
      <c r="G46" s="94">
        <f>'2021 Peer Set (9)'!N46</f>
        <v>0.26666666666666666</v>
      </c>
      <c r="H46" s="94">
        <f>'2022 Peer Set (10)'!N46</f>
        <v>0.625</v>
      </c>
      <c r="I46" s="94">
        <f>'2023 Peer Set (11)'!N46</f>
        <v>0.22222222222222221</v>
      </c>
      <c r="J46" s="51">
        <f>J24/J33</f>
        <v>0.26089785296031232</v>
      </c>
    </row>
    <row r="47" spans="1:10" x14ac:dyDescent="0.2">
      <c r="A47" s="103" t="s">
        <v>68</v>
      </c>
      <c r="B47" s="108">
        <f>'2016 Peer Set (4)'!N47</f>
        <v>112.73779983457403</v>
      </c>
      <c r="C47" s="108">
        <f>'2017 Peer Set (5)'!N47</f>
        <v>108.81965051104517</v>
      </c>
      <c r="D47" s="104">
        <f>'2018 Peer Set (6)'!N47</f>
        <v>127.35042735042737</v>
      </c>
      <c r="E47" s="104">
        <f>'2019 Peer Set (7)'!N47</f>
        <v>101.54798761609906</v>
      </c>
      <c r="F47" s="104">
        <f>'2020 Peer Set (8)'!N47</f>
        <v>120.3125</v>
      </c>
      <c r="G47" s="104">
        <f>'2021 Peer Set (9)'!N47</f>
        <v>153.33333333333331</v>
      </c>
      <c r="H47" s="104">
        <f>'2022 Peer Set (10)'!N47</f>
        <v>750</v>
      </c>
      <c r="I47" s="104">
        <f>'2023 Peer Set (11)'!N47</f>
        <v>133.33333333333331</v>
      </c>
      <c r="J47" s="109">
        <f>J27/J36 * 100</f>
        <v>115.69881910690974</v>
      </c>
    </row>
    <row r="48" spans="1:10" x14ac:dyDescent="0.2">
      <c r="A48" s="48" t="s">
        <v>63</v>
      </c>
      <c r="B48" s="94">
        <f>'2016 Peer Set (4)'!N48</f>
        <v>0.25481256332320162</v>
      </c>
      <c r="C48" s="94">
        <f>'2017 Peer Set (5)'!N48</f>
        <v>0.27104959630911191</v>
      </c>
      <c r="D48" s="94">
        <f>'2018 Peer Set (6)'!N48</f>
        <v>0.2512690355329949</v>
      </c>
      <c r="E48" s="94">
        <f>'2019 Peer Set (7)'!N48</f>
        <v>0.21800947867298578</v>
      </c>
      <c r="F48" s="94">
        <f>'2020 Peer Set (8)'!N48</f>
        <v>0.2608695652173913</v>
      </c>
      <c r="G48" s="94">
        <f>'2021 Peer Set (9)'!N48</f>
        <v>0.2857142857142857</v>
      </c>
      <c r="H48" s="94">
        <f>'2022 Peer Set (10)'!N48</f>
        <v>0.37931034482758619</v>
      </c>
      <c r="I48" s="94">
        <f>'2023 Peer Set (11)'!N48</f>
        <v>0.2</v>
      </c>
      <c r="J48" s="95">
        <f>J28/J37</f>
        <v>0.2575469132444928</v>
      </c>
    </row>
    <row r="49" spans="1:10" ht="13.5" thickBot="1" x14ac:dyDescent="0.25">
      <c r="A49" s="25" t="s">
        <v>69</v>
      </c>
      <c r="B49" s="110">
        <f>'2016 Peer Set (4)'!N49</f>
        <v>99.166292567177592</v>
      </c>
      <c r="C49" s="110">
        <f>'2017 Peer Set (5)'!N49</f>
        <v>100.71847970200139</v>
      </c>
      <c r="D49" s="110">
        <f>'2018 Peer Set (6)'!N49</f>
        <v>122.45532245532245</v>
      </c>
      <c r="E49" s="110">
        <f>'2019 Peer Set (7)'!N49</f>
        <v>96.567505720823803</v>
      </c>
      <c r="F49" s="110">
        <f>'2020 Peer Set (8)'!N49</f>
        <v>83.854166666666657</v>
      </c>
      <c r="G49" s="110">
        <f>'2021 Peer Set (9)'!N49</f>
        <v>93.333333333333329</v>
      </c>
      <c r="H49" s="110">
        <f>'2022 Peer Set (10)'!N49</f>
        <v>164.77272727272728</v>
      </c>
      <c r="I49" s="110">
        <f>'2023 Peer Set (11)'!N49</f>
        <v>111.11111111111111</v>
      </c>
      <c r="J49" s="111">
        <f>J30/J39 * 100</f>
        <v>101.30109876822264</v>
      </c>
    </row>
    <row r="50" spans="1:10" ht="13.5" thickTop="1" x14ac:dyDescent="0.2">
      <c r="A50" s="102" t="s">
        <v>65</v>
      </c>
      <c r="B50" s="100"/>
      <c r="C50" s="100"/>
      <c r="D50" s="100"/>
      <c r="E50" s="100"/>
      <c r="F50" s="100"/>
      <c r="G50" s="100"/>
      <c r="H50" s="100"/>
      <c r="I50" s="100"/>
      <c r="J50" s="100"/>
    </row>
    <row r="52" spans="1:10" x14ac:dyDescent="0.2">
      <c r="J52" s="5" t="s">
        <v>25</v>
      </c>
    </row>
    <row r="62" spans="1:10" x14ac:dyDescent="0.2">
      <c r="J62" s="5"/>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2016</v>
      </c>
      <c r="G4" s="36"/>
      <c r="H4" s="35"/>
      <c r="I4" s="35"/>
      <c r="J4" s="35"/>
    </row>
    <row r="5" spans="1:14" ht="15.75" thickBot="1" x14ac:dyDescent="0.25">
      <c r="A5" s="58" t="s">
        <v>93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17918</v>
      </c>
      <c r="C6" s="56">
        <v>11670</v>
      </c>
      <c r="D6" s="56">
        <v>20245</v>
      </c>
      <c r="E6" s="56">
        <v>58693</v>
      </c>
      <c r="F6" s="56">
        <v>25854</v>
      </c>
      <c r="G6" s="56">
        <v>21192</v>
      </c>
      <c r="H6" s="56">
        <v>18836</v>
      </c>
      <c r="I6" s="56">
        <v>19638</v>
      </c>
      <c r="J6" s="56">
        <v>27083</v>
      </c>
      <c r="K6" s="56">
        <v>27961</v>
      </c>
      <c r="L6" s="56">
        <v>14085</v>
      </c>
      <c r="M6" s="56">
        <v>8258</v>
      </c>
      <c r="N6" s="57">
        <f>SUM(B6:M6)</f>
        <v>271433</v>
      </c>
    </row>
    <row r="7" spans="1:14" x14ac:dyDescent="0.2">
      <c r="A7" s="34" t="s">
        <v>4</v>
      </c>
      <c r="B7" s="44">
        <v>10608</v>
      </c>
      <c r="C7" s="44">
        <v>9532</v>
      </c>
      <c r="D7" s="44">
        <v>14188</v>
      </c>
      <c r="E7" s="44">
        <v>35614</v>
      </c>
      <c r="F7" s="44">
        <v>41038</v>
      </c>
      <c r="G7" s="44">
        <v>41288</v>
      </c>
      <c r="H7" s="44">
        <v>35414</v>
      </c>
      <c r="I7" s="44">
        <v>26730</v>
      </c>
      <c r="J7" s="44">
        <v>23319</v>
      </c>
      <c r="K7" s="44">
        <v>31297</v>
      </c>
      <c r="L7" s="44">
        <v>15131</v>
      </c>
      <c r="M7" s="44">
        <v>1975</v>
      </c>
      <c r="N7" s="45">
        <f>SUM(B7:M7)</f>
        <v>286134</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1.69</v>
      </c>
      <c r="C9" s="88">
        <v>1.22</v>
      </c>
      <c r="D9" s="88">
        <v>1.43</v>
      </c>
      <c r="E9" s="88">
        <v>1.65</v>
      </c>
      <c r="F9" s="88">
        <v>0.63</v>
      </c>
      <c r="G9" s="88">
        <v>0.51</v>
      </c>
      <c r="H9" s="88">
        <v>0.53</v>
      </c>
      <c r="I9" s="88">
        <v>0.73</v>
      </c>
      <c r="J9" s="88">
        <v>1.1599999999999999</v>
      </c>
      <c r="K9" s="88">
        <v>0.89</v>
      </c>
      <c r="L9" s="88">
        <v>0.93</v>
      </c>
      <c r="M9" s="88">
        <v>4.18</v>
      </c>
      <c r="N9" s="89">
        <f>N6/N7</f>
        <v>0.94862197431972428</v>
      </c>
    </row>
    <row r="10" spans="1:14" x14ac:dyDescent="0.2">
      <c r="A10" s="48" t="s">
        <v>6</v>
      </c>
      <c r="B10" s="90">
        <v>25894</v>
      </c>
      <c r="C10" s="90">
        <v>29262</v>
      </c>
      <c r="D10" s="90">
        <v>44307</v>
      </c>
      <c r="E10" s="90">
        <v>144766</v>
      </c>
      <c r="F10" s="90">
        <v>129807</v>
      </c>
      <c r="G10" s="90">
        <v>147864</v>
      </c>
      <c r="H10" s="90">
        <v>84128</v>
      </c>
      <c r="I10" s="90">
        <v>76570</v>
      </c>
      <c r="J10" s="90">
        <v>100897</v>
      </c>
      <c r="K10" s="90">
        <v>67859</v>
      </c>
      <c r="L10" s="90">
        <v>35826</v>
      </c>
      <c r="M10" s="90">
        <v>8258</v>
      </c>
      <c r="N10" s="91">
        <f>SUM(B10:M10)</f>
        <v>895438</v>
      </c>
    </row>
    <row r="11" spans="1:14" x14ac:dyDescent="0.2">
      <c r="A11" s="34" t="s">
        <v>7</v>
      </c>
      <c r="B11" s="92">
        <v>7976</v>
      </c>
      <c r="C11" s="92">
        <v>17592</v>
      </c>
      <c r="D11" s="92">
        <v>24062</v>
      </c>
      <c r="E11" s="92">
        <v>86073</v>
      </c>
      <c r="F11" s="92">
        <v>103953</v>
      </c>
      <c r="G11" s="92">
        <v>126672</v>
      </c>
      <c r="H11" s="92">
        <v>65292</v>
      </c>
      <c r="I11" s="92">
        <v>56932</v>
      </c>
      <c r="J11" s="92">
        <v>73814</v>
      </c>
      <c r="K11" s="92">
        <v>39898</v>
      </c>
      <c r="L11" s="92">
        <v>21741</v>
      </c>
      <c r="M11" s="92">
        <v>0</v>
      </c>
      <c r="N11" s="93">
        <f>SUM(B11:M11)</f>
        <v>624005</v>
      </c>
    </row>
    <row r="12" spans="1:14" x14ac:dyDescent="0.2">
      <c r="A12" s="48" t="s">
        <v>8</v>
      </c>
      <c r="B12" s="94">
        <v>0.69</v>
      </c>
      <c r="C12" s="94">
        <v>0.4</v>
      </c>
      <c r="D12" s="94">
        <v>0.46</v>
      </c>
      <c r="E12" s="94">
        <v>0.41</v>
      </c>
      <c r="F12" s="94">
        <v>0.2</v>
      </c>
      <c r="G12" s="94">
        <v>0.14000000000000001</v>
      </c>
      <c r="H12" s="94">
        <v>0.22</v>
      </c>
      <c r="I12" s="94">
        <v>0.26</v>
      </c>
      <c r="J12" s="94">
        <v>0.27</v>
      </c>
      <c r="K12" s="94">
        <v>0.41</v>
      </c>
      <c r="L12" s="94">
        <v>0.39</v>
      </c>
      <c r="M12" s="94">
        <v>1</v>
      </c>
      <c r="N12" s="95">
        <f>N6/N10</f>
        <v>0.30312874816570212</v>
      </c>
    </row>
    <row r="13" spans="1:14" ht="13.5" thickBot="1" x14ac:dyDescent="0.25">
      <c r="A13" s="25" t="s">
        <v>9</v>
      </c>
      <c r="B13" s="86">
        <v>0</v>
      </c>
      <c r="C13" s="86">
        <v>0</v>
      </c>
      <c r="D13" s="86">
        <v>560</v>
      </c>
      <c r="E13" s="86">
        <v>1618</v>
      </c>
      <c r="F13" s="86">
        <v>14337</v>
      </c>
      <c r="G13" s="86">
        <v>864</v>
      </c>
      <c r="H13" s="86">
        <v>2039</v>
      </c>
      <c r="I13" s="86">
        <v>720</v>
      </c>
      <c r="J13" s="86">
        <v>7236</v>
      </c>
      <c r="K13" s="86">
        <v>3930</v>
      </c>
      <c r="L13" s="86">
        <v>1437</v>
      </c>
      <c r="M13" s="86">
        <v>0</v>
      </c>
      <c r="N13" s="87">
        <f>SUM(B13:M13)</f>
        <v>32741</v>
      </c>
    </row>
    <row r="14" spans="1:14" ht="16.5" thickTop="1" thickBot="1" x14ac:dyDescent="0.25">
      <c r="A14" s="47" t="s">
        <v>89</v>
      </c>
    </row>
    <row r="15" spans="1:14" ht="13.5" thickTop="1" x14ac:dyDescent="0.2">
      <c r="A15" s="52" t="s">
        <v>3</v>
      </c>
      <c r="B15" s="56">
        <v>51930</v>
      </c>
      <c r="C15" s="56">
        <v>68850</v>
      </c>
      <c r="D15" s="56">
        <v>78002</v>
      </c>
      <c r="E15" s="56">
        <v>119573</v>
      </c>
      <c r="F15" s="56">
        <v>135282</v>
      </c>
      <c r="G15" s="56">
        <v>99045</v>
      </c>
      <c r="H15" s="56">
        <v>144909</v>
      </c>
      <c r="I15" s="56">
        <v>111365</v>
      </c>
      <c r="J15" s="56">
        <v>92603</v>
      </c>
      <c r="K15" s="56">
        <v>71914</v>
      </c>
      <c r="L15" s="56">
        <v>34668</v>
      </c>
      <c r="M15" s="56">
        <v>21961</v>
      </c>
      <c r="N15" s="57">
        <f>SUM(B15:M15)</f>
        <v>1030102</v>
      </c>
    </row>
    <row r="16" spans="1:14" x14ac:dyDescent="0.2">
      <c r="A16" s="34" t="s">
        <v>4</v>
      </c>
      <c r="B16" s="44">
        <v>38664</v>
      </c>
      <c r="C16" s="44">
        <v>32732</v>
      </c>
      <c r="D16" s="44">
        <v>65359</v>
      </c>
      <c r="E16" s="44">
        <v>100429</v>
      </c>
      <c r="F16" s="44">
        <v>148699</v>
      </c>
      <c r="G16" s="44">
        <v>147629</v>
      </c>
      <c r="H16" s="44">
        <v>146986</v>
      </c>
      <c r="I16" s="44">
        <v>89078</v>
      </c>
      <c r="J16" s="44">
        <v>82849</v>
      </c>
      <c r="K16" s="44">
        <v>105717</v>
      </c>
      <c r="L16" s="44">
        <v>51452</v>
      </c>
      <c r="M16" s="44">
        <v>11221</v>
      </c>
      <c r="N16" s="45">
        <f>SUM(B16:M16)</f>
        <v>1020815</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1.34</v>
      </c>
      <c r="C18" s="88">
        <v>2.1</v>
      </c>
      <c r="D18" s="88">
        <v>1.19</v>
      </c>
      <c r="E18" s="88">
        <v>1.19</v>
      </c>
      <c r="F18" s="88">
        <v>0.91</v>
      </c>
      <c r="G18" s="88">
        <v>0.67</v>
      </c>
      <c r="H18" s="88">
        <v>0.99</v>
      </c>
      <c r="I18" s="88">
        <v>1.25</v>
      </c>
      <c r="J18" s="88">
        <v>1.1200000000000001</v>
      </c>
      <c r="K18" s="88">
        <v>0.68</v>
      </c>
      <c r="L18" s="88">
        <v>0.67</v>
      </c>
      <c r="M18" s="88">
        <v>1.96</v>
      </c>
      <c r="N18" s="89">
        <f>N15/N16</f>
        <v>1.009097632773813</v>
      </c>
    </row>
    <row r="19" spans="1:14" x14ac:dyDescent="0.2">
      <c r="A19" s="48" t="s">
        <v>6</v>
      </c>
      <c r="B19" s="90">
        <v>136140</v>
      </c>
      <c r="C19" s="90">
        <v>138131</v>
      </c>
      <c r="D19" s="90">
        <v>217383</v>
      </c>
      <c r="E19" s="90">
        <v>408104</v>
      </c>
      <c r="F19" s="90">
        <v>672973</v>
      </c>
      <c r="G19" s="90">
        <v>395758</v>
      </c>
      <c r="H19" s="90">
        <v>528136</v>
      </c>
      <c r="I19" s="90">
        <v>317900</v>
      </c>
      <c r="J19" s="90">
        <v>341142</v>
      </c>
      <c r="K19" s="90">
        <v>402471</v>
      </c>
      <c r="L19" s="90">
        <v>178723</v>
      </c>
      <c r="M19" s="90">
        <v>35283</v>
      </c>
      <c r="N19" s="91">
        <f>SUM(B19:M19)</f>
        <v>3772144</v>
      </c>
    </row>
    <row r="20" spans="1:14" x14ac:dyDescent="0.2">
      <c r="A20" s="34" t="s">
        <v>7</v>
      </c>
      <c r="B20" s="92">
        <v>84210</v>
      </c>
      <c r="C20" s="92">
        <v>69281</v>
      </c>
      <c r="D20" s="92">
        <v>139381</v>
      </c>
      <c r="E20" s="92">
        <v>288531</v>
      </c>
      <c r="F20" s="92">
        <v>537691</v>
      </c>
      <c r="G20" s="92">
        <v>296713</v>
      </c>
      <c r="H20" s="92">
        <v>383227</v>
      </c>
      <c r="I20" s="92">
        <v>206535</v>
      </c>
      <c r="J20" s="92">
        <v>248539</v>
      </c>
      <c r="K20" s="92">
        <v>330557</v>
      </c>
      <c r="L20" s="92">
        <v>144055</v>
      </c>
      <c r="M20" s="92">
        <v>13322</v>
      </c>
      <c r="N20" s="93">
        <f>SUM(B20:M20)</f>
        <v>2742042</v>
      </c>
    </row>
    <row r="21" spans="1:14" x14ac:dyDescent="0.2">
      <c r="A21" s="48" t="s">
        <v>8</v>
      </c>
      <c r="B21" s="94">
        <v>0.38</v>
      </c>
      <c r="C21" s="94">
        <v>0.5</v>
      </c>
      <c r="D21" s="94">
        <v>0.36</v>
      </c>
      <c r="E21" s="94">
        <v>0.28999999999999998</v>
      </c>
      <c r="F21" s="94">
        <v>0.2</v>
      </c>
      <c r="G21" s="94">
        <v>0.25</v>
      </c>
      <c r="H21" s="94">
        <v>0.27</v>
      </c>
      <c r="I21" s="94">
        <v>0.35</v>
      </c>
      <c r="J21" s="94">
        <v>0.27</v>
      </c>
      <c r="K21" s="94">
        <v>0.18</v>
      </c>
      <c r="L21" s="94">
        <v>0.19</v>
      </c>
      <c r="M21" s="94">
        <v>0.62</v>
      </c>
      <c r="N21" s="95">
        <f>N15/N19</f>
        <v>0.27308130336487685</v>
      </c>
    </row>
    <row r="22" spans="1:14" ht="13.5" thickBot="1" x14ac:dyDescent="0.25">
      <c r="A22" s="25" t="s">
        <v>9</v>
      </c>
      <c r="B22" s="86">
        <v>0</v>
      </c>
      <c r="C22" s="86">
        <v>0</v>
      </c>
      <c r="D22" s="86">
        <v>1116</v>
      </c>
      <c r="E22" s="86">
        <v>6751</v>
      </c>
      <c r="F22" s="86">
        <v>28745</v>
      </c>
      <c r="G22" s="86">
        <v>7231</v>
      </c>
      <c r="H22" s="86">
        <v>30066</v>
      </c>
      <c r="I22" s="86">
        <v>5877</v>
      </c>
      <c r="J22" s="86">
        <v>24508</v>
      </c>
      <c r="K22" s="86">
        <v>12512</v>
      </c>
      <c r="L22" s="86">
        <v>7889</v>
      </c>
      <c r="M22" s="86">
        <v>1045</v>
      </c>
      <c r="N22" s="87">
        <f>SUM(B22:M22)</f>
        <v>125740</v>
      </c>
    </row>
    <row r="23" spans="1:14" ht="16.5" thickTop="1" thickBot="1" x14ac:dyDescent="0.25">
      <c r="A23" s="47" t="s">
        <v>94</v>
      </c>
      <c r="B23" s="30"/>
      <c r="C23" s="30"/>
      <c r="D23" s="30"/>
      <c r="E23" s="30"/>
      <c r="F23" s="46"/>
      <c r="G23" s="46"/>
    </row>
    <row r="24" spans="1:14" ht="13.5" thickTop="1" x14ac:dyDescent="0.2">
      <c r="A24" s="52" t="s">
        <v>56</v>
      </c>
      <c r="B24" s="56">
        <v>13</v>
      </c>
      <c r="C24" s="56">
        <v>16</v>
      </c>
      <c r="D24" s="56">
        <v>14</v>
      </c>
      <c r="E24" s="56">
        <v>27</v>
      </c>
      <c r="F24" s="56">
        <v>32</v>
      </c>
      <c r="G24" s="56">
        <v>27</v>
      </c>
      <c r="H24" s="56">
        <v>20</v>
      </c>
      <c r="I24" s="56">
        <v>9</v>
      </c>
      <c r="J24" s="56">
        <v>33</v>
      </c>
      <c r="K24" s="56">
        <v>27</v>
      </c>
      <c r="L24" s="56">
        <v>13</v>
      </c>
      <c r="M24" s="56">
        <v>4</v>
      </c>
      <c r="N24" s="57">
        <f>SUM(B24:M24)</f>
        <v>235</v>
      </c>
    </row>
    <row r="25" spans="1:14" x14ac:dyDescent="0.2">
      <c r="A25" s="34" t="s">
        <v>4</v>
      </c>
      <c r="B25" s="44">
        <v>8</v>
      </c>
      <c r="C25" s="44">
        <v>10</v>
      </c>
      <c r="D25" s="44">
        <v>14</v>
      </c>
      <c r="E25" s="44">
        <v>18</v>
      </c>
      <c r="F25" s="44">
        <v>25</v>
      </c>
      <c r="G25" s="44">
        <v>24</v>
      </c>
      <c r="H25" s="44">
        <v>15</v>
      </c>
      <c r="I25" s="44">
        <v>9</v>
      </c>
      <c r="J25" s="44">
        <v>19</v>
      </c>
      <c r="K25" s="44">
        <v>17</v>
      </c>
      <c r="L25" s="44">
        <v>8</v>
      </c>
      <c r="M25" s="44">
        <v>2</v>
      </c>
      <c r="N25" s="45">
        <f>SUM(B25:M25)</f>
        <v>169</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1.62</v>
      </c>
      <c r="C27" s="88">
        <v>1.6</v>
      </c>
      <c r="D27" s="88">
        <v>1</v>
      </c>
      <c r="E27" s="88">
        <v>1.5</v>
      </c>
      <c r="F27" s="88">
        <v>1.28</v>
      </c>
      <c r="G27" s="88">
        <v>1.1200000000000001</v>
      </c>
      <c r="H27" s="88">
        <v>1.33</v>
      </c>
      <c r="I27" s="88">
        <v>1</v>
      </c>
      <c r="J27" s="88">
        <v>1.74</v>
      </c>
      <c r="K27" s="88">
        <v>1.59</v>
      </c>
      <c r="L27" s="88">
        <v>1.62</v>
      </c>
      <c r="M27" s="88">
        <v>2</v>
      </c>
      <c r="N27" s="89">
        <f>IF(N25=0,N24/1,N24/N25)</f>
        <v>1.3905325443786982</v>
      </c>
    </row>
    <row r="28" spans="1:14" x14ac:dyDescent="0.2">
      <c r="A28" s="48" t="s">
        <v>57</v>
      </c>
      <c r="B28" s="90">
        <v>22</v>
      </c>
      <c r="C28" s="90">
        <v>37</v>
      </c>
      <c r="D28" s="90">
        <v>25</v>
      </c>
      <c r="E28" s="90">
        <v>65</v>
      </c>
      <c r="F28" s="90">
        <v>75</v>
      </c>
      <c r="G28" s="90">
        <v>66</v>
      </c>
      <c r="H28" s="90">
        <v>46</v>
      </c>
      <c r="I28" s="90">
        <v>26</v>
      </c>
      <c r="J28" s="90">
        <v>61</v>
      </c>
      <c r="K28" s="90">
        <v>53</v>
      </c>
      <c r="L28" s="90">
        <v>23</v>
      </c>
      <c r="M28" s="90">
        <v>4</v>
      </c>
      <c r="N28" s="91">
        <f>SUM(B28:M28)</f>
        <v>503</v>
      </c>
    </row>
    <row r="29" spans="1:14" x14ac:dyDescent="0.2">
      <c r="A29" s="34" t="s">
        <v>58</v>
      </c>
      <c r="B29" s="92">
        <v>9</v>
      </c>
      <c r="C29" s="92">
        <v>21</v>
      </c>
      <c r="D29" s="92">
        <v>11</v>
      </c>
      <c r="E29" s="92">
        <v>38</v>
      </c>
      <c r="F29" s="92">
        <v>43</v>
      </c>
      <c r="G29" s="92">
        <v>39</v>
      </c>
      <c r="H29" s="92">
        <v>26</v>
      </c>
      <c r="I29" s="92">
        <v>17</v>
      </c>
      <c r="J29" s="92">
        <v>28</v>
      </c>
      <c r="K29" s="92">
        <v>26</v>
      </c>
      <c r="L29" s="92">
        <v>10</v>
      </c>
      <c r="M29" s="92">
        <v>0</v>
      </c>
      <c r="N29" s="93">
        <f>SUM(B29:M29)</f>
        <v>268</v>
      </c>
    </row>
    <row r="30" spans="1:14" x14ac:dyDescent="0.2">
      <c r="A30" s="48" t="s">
        <v>8</v>
      </c>
      <c r="B30" s="94">
        <v>0.59</v>
      </c>
      <c r="C30" s="94">
        <v>0.43</v>
      </c>
      <c r="D30" s="94">
        <v>0.56000000000000005</v>
      </c>
      <c r="E30" s="94">
        <v>0.42</v>
      </c>
      <c r="F30" s="94">
        <v>0.43</v>
      </c>
      <c r="G30" s="94">
        <v>0.41</v>
      </c>
      <c r="H30" s="94">
        <v>0.43</v>
      </c>
      <c r="I30" s="94">
        <v>0.35</v>
      </c>
      <c r="J30" s="94">
        <v>0.54</v>
      </c>
      <c r="K30" s="94">
        <v>0.51</v>
      </c>
      <c r="L30" s="94">
        <v>0.56999999999999995</v>
      </c>
      <c r="M30" s="94">
        <v>1</v>
      </c>
      <c r="N30" s="95">
        <f>N24/N28</f>
        <v>0.4671968190854871</v>
      </c>
    </row>
    <row r="31" spans="1:14" ht="13.5" thickBot="1" x14ac:dyDescent="0.25">
      <c r="A31" s="25" t="s">
        <v>59</v>
      </c>
      <c r="B31" s="86">
        <v>0</v>
      </c>
      <c r="C31" s="86">
        <v>0</v>
      </c>
      <c r="D31" s="86">
        <v>2</v>
      </c>
      <c r="E31" s="86">
        <v>8</v>
      </c>
      <c r="F31" s="86">
        <v>11</v>
      </c>
      <c r="G31" s="86">
        <v>8</v>
      </c>
      <c r="H31" s="86">
        <v>8</v>
      </c>
      <c r="I31" s="86">
        <v>3</v>
      </c>
      <c r="J31" s="86">
        <v>14</v>
      </c>
      <c r="K31" s="86">
        <v>9</v>
      </c>
      <c r="L31" s="86">
        <v>5</v>
      </c>
      <c r="M31" s="86">
        <v>0</v>
      </c>
      <c r="N31" s="87">
        <f>SUM(B31:M31)</f>
        <v>68</v>
      </c>
    </row>
    <row r="32" spans="1:14" ht="16.5" thickTop="1" thickBot="1" x14ac:dyDescent="0.25">
      <c r="A32" s="47" t="s">
        <v>91</v>
      </c>
    </row>
    <row r="33" spans="1:14" ht="13.5" thickTop="1" x14ac:dyDescent="0.2">
      <c r="A33" s="52" t="s">
        <v>56</v>
      </c>
      <c r="B33" s="56">
        <v>72</v>
      </c>
      <c r="C33" s="56">
        <v>91</v>
      </c>
      <c r="D33" s="56">
        <v>67</v>
      </c>
      <c r="E33" s="56">
        <v>108</v>
      </c>
      <c r="F33" s="56">
        <v>144</v>
      </c>
      <c r="G33" s="56">
        <v>96</v>
      </c>
      <c r="H33" s="56">
        <v>71</v>
      </c>
      <c r="I33" s="56">
        <v>44</v>
      </c>
      <c r="J33" s="56">
        <v>107</v>
      </c>
      <c r="K33" s="56">
        <v>75</v>
      </c>
      <c r="L33" s="56">
        <v>44</v>
      </c>
      <c r="M33" s="56">
        <v>11</v>
      </c>
      <c r="N33" s="57">
        <f>SUM(B33:M33)</f>
        <v>930</v>
      </c>
    </row>
    <row r="34" spans="1:14" x14ac:dyDescent="0.2">
      <c r="A34" s="34" t="s">
        <v>4</v>
      </c>
      <c r="B34" s="44">
        <v>55</v>
      </c>
      <c r="C34" s="44">
        <v>69</v>
      </c>
      <c r="D34" s="44">
        <v>66</v>
      </c>
      <c r="E34" s="44">
        <v>86</v>
      </c>
      <c r="F34" s="44">
        <v>112</v>
      </c>
      <c r="G34" s="44">
        <v>94</v>
      </c>
      <c r="H34" s="44">
        <v>54</v>
      </c>
      <c r="I34" s="44">
        <v>36</v>
      </c>
      <c r="J34" s="44">
        <v>67</v>
      </c>
      <c r="K34" s="44">
        <v>63</v>
      </c>
      <c r="L34" s="44">
        <v>42</v>
      </c>
      <c r="M34" s="44">
        <v>10</v>
      </c>
      <c r="N34" s="45">
        <f>SUM(B34:M34)</f>
        <v>754</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1.31</v>
      </c>
      <c r="C36" s="88">
        <v>1.32</v>
      </c>
      <c r="D36" s="88">
        <v>1.02</v>
      </c>
      <c r="E36" s="88">
        <v>1.26</v>
      </c>
      <c r="F36" s="88">
        <v>1.29</v>
      </c>
      <c r="G36" s="88">
        <v>1.02</v>
      </c>
      <c r="H36" s="88">
        <v>1.31</v>
      </c>
      <c r="I36" s="88">
        <v>1.22</v>
      </c>
      <c r="J36" s="88">
        <v>1.6</v>
      </c>
      <c r="K36" s="88">
        <v>1.19</v>
      </c>
      <c r="L36" s="88">
        <v>1.05</v>
      </c>
      <c r="M36" s="88">
        <v>1.1000000000000001</v>
      </c>
      <c r="N36" s="89">
        <f>IF(N34=0,N33/1,N33/N34)</f>
        <v>1.23342175066313</v>
      </c>
    </row>
    <row r="37" spans="1:14" x14ac:dyDescent="0.2">
      <c r="A37" s="48" t="s">
        <v>57</v>
      </c>
      <c r="B37" s="90">
        <v>122</v>
      </c>
      <c r="C37" s="90">
        <v>163</v>
      </c>
      <c r="D37" s="90">
        <v>130</v>
      </c>
      <c r="E37" s="90">
        <v>232</v>
      </c>
      <c r="F37" s="90">
        <v>311</v>
      </c>
      <c r="G37" s="90">
        <v>223</v>
      </c>
      <c r="H37" s="90">
        <v>169</v>
      </c>
      <c r="I37" s="90">
        <v>104</v>
      </c>
      <c r="J37" s="90">
        <v>231</v>
      </c>
      <c r="K37" s="90">
        <v>182</v>
      </c>
      <c r="L37" s="90">
        <v>91</v>
      </c>
      <c r="M37" s="90">
        <v>16</v>
      </c>
      <c r="N37" s="91">
        <f>SUM(B37:M37)</f>
        <v>1974</v>
      </c>
    </row>
    <row r="38" spans="1:14" x14ac:dyDescent="0.2">
      <c r="A38" s="34" t="s">
        <v>58</v>
      </c>
      <c r="B38" s="92">
        <v>50</v>
      </c>
      <c r="C38" s="92">
        <v>72</v>
      </c>
      <c r="D38" s="92">
        <v>63</v>
      </c>
      <c r="E38" s="92">
        <v>124</v>
      </c>
      <c r="F38" s="92">
        <v>167</v>
      </c>
      <c r="G38" s="92">
        <v>127</v>
      </c>
      <c r="H38" s="92">
        <v>98</v>
      </c>
      <c r="I38" s="92">
        <v>60</v>
      </c>
      <c r="J38" s="92">
        <v>124</v>
      </c>
      <c r="K38" s="92">
        <v>107</v>
      </c>
      <c r="L38" s="92">
        <v>47</v>
      </c>
      <c r="M38" s="92">
        <v>5</v>
      </c>
      <c r="N38" s="93">
        <f>SUM(B38:M38)</f>
        <v>1044</v>
      </c>
    </row>
    <row r="39" spans="1:14" x14ac:dyDescent="0.2">
      <c r="A39" s="48" t="s">
        <v>8</v>
      </c>
      <c r="B39" s="94">
        <v>0.59</v>
      </c>
      <c r="C39" s="94">
        <v>0.56000000000000005</v>
      </c>
      <c r="D39" s="94">
        <v>0.52</v>
      </c>
      <c r="E39" s="94">
        <v>0.47</v>
      </c>
      <c r="F39" s="94">
        <v>0.46</v>
      </c>
      <c r="G39" s="94">
        <v>0.43</v>
      </c>
      <c r="H39" s="94">
        <v>0.42</v>
      </c>
      <c r="I39" s="94">
        <v>0.42</v>
      </c>
      <c r="J39" s="94">
        <v>0.46</v>
      </c>
      <c r="K39" s="94">
        <v>0.41</v>
      </c>
      <c r="L39" s="94">
        <v>0.48</v>
      </c>
      <c r="M39" s="94">
        <v>0.69</v>
      </c>
      <c r="N39" s="95">
        <f>N33/N37</f>
        <v>0.47112462006079026</v>
      </c>
    </row>
    <row r="40" spans="1:14" ht="13.5" thickBot="1" x14ac:dyDescent="0.25">
      <c r="A40" s="25" t="s">
        <v>59</v>
      </c>
      <c r="B40" s="86">
        <v>0</v>
      </c>
      <c r="C40" s="86">
        <v>0</v>
      </c>
      <c r="D40" s="86">
        <v>9</v>
      </c>
      <c r="E40" s="86">
        <v>36</v>
      </c>
      <c r="F40" s="86">
        <v>55</v>
      </c>
      <c r="G40" s="86">
        <v>45</v>
      </c>
      <c r="H40" s="86">
        <v>38</v>
      </c>
      <c r="I40" s="86">
        <v>23</v>
      </c>
      <c r="J40" s="86">
        <v>63</v>
      </c>
      <c r="K40" s="86">
        <v>49</v>
      </c>
      <c r="L40" s="86">
        <v>39</v>
      </c>
      <c r="M40" s="86">
        <v>3</v>
      </c>
      <c r="N40" s="87">
        <f>SUM(B40:M40)</f>
        <v>360</v>
      </c>
    </row>
    <row r="41" spans="1:14" ht="16.5" thickTop="1" thickBot="1" x14ac:dyDescent="0.25">
      <c r="A41" s="47" t="s">
        <v>92</v>
      </c>
    </row>
    <row r="42" spans="1:14" ht="13.5" thickTop="1" x14ac:dyDescent="0.2">
      <c r="A42" s="52" t="s">
        <v>78</v>
      </c>
      <c r="B42" s="98">
        <v>0.35</v>
      </c>
      <c r="C42" s="98">
        <v>0.17</v>
      </c>
      <c r="D42" s="98">
        <v>0.26</v>
      </c>
      <c r="E42" s="98">
        <v>0.49</v>
      </c>
      <c r="F42" s="98">
        <v>0.19</v>
      </c>
      <c r="G42" s="98">
        <v>0.21</v>
      </c>
      <c r="H42" s="98">
        <v>0.13</v>
      </c>
      <c r="I42" s="98">
        <v>0.18</v>
      </c>
      <c r="J42" s="98">
        <v>0.28999999999999998</v>
      </c>
      <c r="K42" s="98">
        <v>0.39</v>
      </c>
      <c r="L42" s="98">
        <v>0.41</v>
      </c>
      <c r="M42" s="98">
        <v>0.38</v>
      </c>
      <c r="N42" s="99">
        <f>N6/N15</f>
        <v>0.26350109018330226</v>
      </c>
    </row>
    <row r="43" spans="1:14" x14ac:dyDescent="0.2">
      <c r="A43" s="103" t="s">
        <v>66</v>
      </c>
      <c r="B43" s="104">
        <v>126.12</v>
      </c>
      <c r="C43" s="104">
        <v>58.1</v>
      </c>
      <c r="D43" s="104">
        <v>120.17</v>
      </c>
      <c r="E43" s="104">
        <v>138.66</v>
      </c>
      <c r="F43" s="104">
        <v>69.23</v>
      </c>
      <c r="G43" s="104">
        <v>76.12</v>
      </c>
      <c r="H43" s="104">
        <v>53.54</v>
      </c>
      <c r="I43" s="104">
        <v>58.4</v>
      </c>
      <c r="J43" s="104">
        <v>103.57</v>
      </c>
      <c r="K43" s="104">
        <v>130.88</v>
      </c>
      <c r="L43" s="104">
        <v>138.81</v>
      </c>
      <c r="M43" s="104">
        <v>213.27</v>
      </c>
      <c r="N43" s="105">
        <f>N9/N18*100</f>
        <v>94.006956662077087</v>
      </c>
    </row>
    <row r="44" spans="1:14" x14ac:dyDescent="0.2">
      <c r="A44" s="48" t="s">
        <v>62</v>
      </c>
      <c r="B44" s="94">
        <v>0.19</v>
      </c>
      <c r="C44" s="94">
        <v>0.21</v>
      </c>
      <c r="D44" s="94">
        <v>0.2</v>
      </c>
      <c r="E44" s="94">
        <v>0.35</v>
      </c>
      <c r="F44" s="94">
        <v>0.19</v>
      </c>
      <c r="G44" s="94">
        <v>0.37</v>
      </c>
      <c r="H44" s="94">
        <v>0.16</v>
      </c>
      <c r="I44" s="94">
        <v>0.24</v>
      </c>
      <c r="J44" s="94">
        <v>0.3</v>
      </c>
      <c r="K44" s="94">
        <v>0.17</v>
      </c>
      <c r="L44" s="94">
        <v>0.2</v>
      </c>
      <c r="M44" s="94">
        <v>0.23</v>
      </c>
      <c r="N44" s="95">
        <f>N10/N19</f>
        <v>0.23738171183284626</v>
      </c>
    </row>
    <row r="45" spans="1:14" x14ac:dyDescent="0.2">
      <c r="A45" s="34" t="s">
        <v>67</v>
      </c>
      <c r="B45" s="106">
        <v>182</v>
      </c>
      <c r="C45" s="106">
        <v>80</v>
      </c>
      <c r="D45" s="106">
        <v>128</v>
      </c>
      <c r="E45" s="106">
        <v>141</v>
      </c>
      <c r="F45" s="106">
        <v>100</v>
      </c>
      <c r="G45" s="106">
        <v>56</v>
      </c>
      <c r="H45" s="106">
        <v>81</v>
      </c>
      <c r="I45" s="106">
        <v>74</v>
      </c>
      <c r="J45" s="106">
        <v>100</v>
      </c>
      <c r="K45" s="106">
        <v>228</v>
      </c>
      <c r="L45" s="106">
        <v>205</v>
      </c>
      <c r="M45" s="106">
        <v>161</v>
      </c>
      <c r="N45" s="107">
        <f>N12/N21*100</f>
        <v>111.00311315003411</v>
      </c>
    </row>
    <row r="46" spans="1:14" x14ac:dyDescent="0.2">
      <c r="A46" s="48" t="s">
        <v>79</v>
      </c>
      <c r="B46" s="97">
        <v>0.18</v>
      </c>
      <c r="C46" s="97">
        <v>0.18</v>
      </c>
      <c r="D46" s="97">
        <v>0.21</v>
      </c>
      <c r="E46" s="97">
        <v>0.25</v>
      </c>
      <c r="F46" s="97">
        <v>0.22</v>
      </c>
      <c r="G46" s="97">
        <v>0.28000000000000003</v>
      </c>
      <c r="H46" s="97">
        <v>0.28000000000000003</v>
      </c>
      <c r="I46" s="97">
        <v>0.2</v>
      </c>
      <c r="J46" s="97">
        <v>0.31</v>
      </c>
      <c r="K46" s="97">
        <v>0.36</v>
      </c>
      <c r="L46" s="97">
        <v>0.3</v>
      </c>
      <c r="M46" s="97">
        <v>0.36</v>
      </c>
      <c r="N46" s="51">
        <f>N24/N33</f>
        <v>0.25268817204301075</v>
      </c>
    </row>
    <row r="47" spans="1:14" x14ac:dyDescent="0.2">
      <c r="A47" s="103" t="s">
        <v>68</v>
      </c>
      <c r="B47" s="108">
        <v>123.66</v>
      </c>
      <c r="C47" s="108">
        <v>121.21</v>
      </c>
      <c r="D47" s="108">
        <v>98.04</v>
      </c>
      <c r="E47" s="108">
        <v>119.05</v>
      </c>
      <c r="F47" s="108">
        <v>99.22</v>
      </c>
      <c r="G47" s="108">
        <v>109.8</v>
      </c>
      <c r="H47" s="108">
        <v>101.53</v>
      </c>
      <c r="I47" s="108">
        <v>81.97</v>
      </c>
      <c r="J47" s="108">
        <v>108.75</v>
      </c>
      <c r="K47" s="108">
        <v>133.61000000000001</v>
      </c>
      <c r="L47" s="108">
        <v>154.29</v>
      </c>
      <c r="M47" s="108">
        <v>181.82</v>
      </c>
      <c r="N47" s="109">
        <f>N27/N36*100</f>
        <v>112.73779983457403</v>
      </c>
    </row>
    <row r="48" spans="1:14" x14ac:dyDescent="0.2">
      <c r="A48" s="48" t="s">
        <v>63</v>
      </c>
      <c r="B48" s="94">
        <v>0.18</v>
      </c>
      <c r="C48" s="94">
        <v>0.23</v>
      </c>
      <c r="D48" s="94">
        <v>0.19</v>
      </c>
      <c r="E48" s="94">
        <v>0.28000000000000003</v>
      </c>
      <c r="F48" s="94">
        <v>0.24</v>
      </c>
      <c r="G48" s="94">
        <v>0.3</v>
      </c>
      <c r="H48" s="94">
        <v>0.27</v>
      </c>
      <c r="I48" s="94">
        <v>0.25</v>
      </c>
      <c r="J48" s="94">
        <v>0.26</v>
      </c>
      <c r="K48" s="94">
        <v>0.28999999999999998</v>
      </c>
      <c r="L48" s="94">
        <v>0.25</v>
      </c>
      <c r="M48" s="94">
        <v>0.25</v>
      </c>
      <c r="N48" s="95">
        <f>N28/N37</f>
        <v>0.25481256332320162</v>
      </c>
    </row>
    <row r="49" spans="1:14" ht="13.5" thickBot="1" x14ac:dyDescent="0.25">
      <c r="A49" s="25" t="s">
        <v>69</v>
      </c>
      <c r="B49" s="110">
        <v>100</v>
      </c>
      <c r="C49" s="110">
        <v>77</v>
      </c>
      <c r="D49" s="110">
        <v>108</v>
      </c>
      <c r="E49" s="110">
        <v>89</v>
      </c>
      <c r="F49" s="110">
        <v>93</v>
      </c>
      <c r="G49" s="110">
        <v>95</v>
      </c>
      <c r="H49" s="110">
        <v>102</v>
      </c>
      <c r="I49" s="110">
        <v>83</v>
      </c>
      <c r="J49" s="110">
        <v>117</v>
      </c>
      <c r="K49" s="110">
        <v>124</v>
      </c>
      <c r="L49" s="110">
        <v>119</v>
      </c>
      <c r="M49" s="110">
        <v>145</v>
      </c>
      <c r="N49" s="111">
        <f>N30/N39*100</f>
        <v>99.166292567177592</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2017</v>
      </c>
      <c r="G4" s="36"/>
      <c r="H4" s="35"/>
      <c r="I4" s="35"/>
      <c r="J4" s="35"/>
    </row>
    <row r="5" spans="1:14" ht="15.75" thickBot="1" x14ac:dyDescent="0.25">
      <c r="A5" s="58" t="s">
        <v>95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3601</v>
      </c>
      <c r="C6" s="56">
        <v>13690</v>
      </c>
      <c r="D6" s="56">
        <v>7138</v>
      </c>
      <c r="E6" s="56">
        <v>13178</v>
      </c>
      <c r="F6" s="56">
        <v>18247</v>
      </c>
      <c r="G6" s="56">
        <v>33601</v>
      </c>
      <c r="H6" s="56">
        <v>10223</v>
      </c>
      <c r="I6" s="56">
        <v>16663</v>
      </c>
      <c r="J6" s="56">
        <v>15803</v>
      </c>
      <c r="K6" s="56">
        <v>17503</v>
      </c>
      <c r="L6" s="56">
        <v>6788</v>
      </c>
      <c r="M6" s="56">
        <v>0</v>
      </c>
      <c r="N6" s="57">
        <f>SUM(B6:M6)</f>
        <v>156435</v>
      </c>
    </row>
    <row r="7" spans="1:14" x14ac:dyDescent="0.2">
      <c r="A7" s="34" t="s">
        <v>4</v>
      </c>
      <c r="B7" s="44">
        <v>8932</v>
      </c>
      <c r="C7" s="44">
        <v>7775</v>
      </c>
      <c r="D7" s="44">
        <v>11625</v>
      </c>
      <c r="E7" s="44">
        <v>28830</v>
      </c>
      <c r="F7" s="44">
        <v>33096</v>
      </c>
      <c r="G7" s="44">
        <v>32688</v>
      </c>
      <c r="H7" s="44">
        <v>27890</v>
      </c>
      <c r="I7" s="44">
        <v>20600</v>
      </c>
      <c r="J7" s="44">
        <v>17594</v>
      </c>
      <c r="K7" s="44">
        <v>23438</v>
      </c>
      <c r="L7" s="44">
        <v>11259</v>
      </c>
      <c r="M7" s="44">
        <v>1446</v>
      </c>
      <c r="N7" s="45">
        <f>SUM(B7:M7)</f>
        <v>225173</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0.4</v>
      </c>
      <c r="C9" s="88">
        <v>1.76</v>
      </c>
      <c r="D9" s="88">
        <v>0.61</v>
      </c>
      <c r="E9" s="88">
        <v>0.46</v>
      </c>
      <c r="F9" s="88">
        <v>0.55000000000000004</v>
      </c>
      <c r="G9" s="88">
        <v>1.03</v>
      </c>
      <c r="H9" s="88">
        <v>0.37</v>
      </c>
      <c r="I9" s="88">
        <v>0.81</v>
      </c>
      <c r="J9" s="88">
        <v>0.9</v>
      </c>
      <c r="K9" s="88">
        <v>0.75</v>
      </c>
      <c r="L9" s="88">
        <v>0.6</v>
      </c>
      <c r="M9" s="88">
        <v>0</v>
      </c>
      <c r="N9" s="89">
        <f>N6/N7</f>
        <v>0.69473249457084107</v>
      </c>
    </row>
    <row r="10" spans="1:14" x14ac:dyDescent="0.2">
      <c r="A10" s="48" t="s">
        <v>6</v>
      </c>
      <c r="B10" s="90">
        <v>33375</v>
      </c>
      <c r="C10" s="90">
        <v>46393</v>
      </c>
      <c r="D10" s="90">
        <v>29740</v>
      </c>
      <c r="E10" s="90">
        <v>64960</v>
      </c>
      <c r="F10" s="90">
        <v>103542</v>
      </c>
      <c r="G10" s="90">
        <v>94829</v>
      </c>
      <c r="H10" s="90">
        <v>78247</v>
      </c>
      <c r="I10" s="90">
        <v>43222</v>
      </c>
      <c r="J10" s="90">
        <v>98908</v>
      </c>
      <c r="K10" s="90">
        <v>77121</v>
      </c>
      <c r="L10" s="90">
        <v>32512</v>
      </c>
      <c r="M10" s="90">
        <v>0</v>
      </c>
      <c r="N10" s="91">
        <f>SUM(B10:M10)</f>
        <v>702849</v>
      </c>
    </row>
    <row r="11" spans="1:14" x14ac:dyDescent="0.2">
      <c r="A11" s="34" t="s">
        <v>7</v>
      </c>
      <c r="B11" s="92">
        <v>29774</v>
      </c>
      <c r="C11" s="92">
        <v>32703</v>
      </c>
      <c r="D11" s="92">
        <v>22602</v>
      </c>
      <c r="E11" s="92">
        <v>51782</v>
      </c>
      <c r="F11" s="92">
        <v>85295</v>
      </c>
      <c r="G11" s="92">
        <v>61228</v>
      </c>
      <c r="H11" s="92">
        <v>68024</v>
      </c>
      <c r="I11" s="92">
        <v>26559</v>
      </c>
      <c r="J11" s="92">
        <v>83105</v>
      </c>
      <c r="K11" s="92">
        <v>59618</v>
      </c>
      <c r="L11" s="92">
        <v>25724</v>
      </c>
      <c r="M11" s="92">
        <v>0</v>
      </c>
      <c r="N11" s="93">
        <f>SUM(B11:M11)</f>
        <v>546414</v>
      </c>
    </row>
    <row r="12" spans="1:14" x14ac:dyDescent="0.2">
      <c r="A12" s="48" t="s">
        <v>8</v>
      </c>
      <c r="B12" s="94">
        <v>0.11</v>
      </c>
      <c r="C12" s="94">
        <v>0.3</v>
      </c>
      <c r="D12" s="94">
        <v>0.24</v>
      </c>
      <c r="E12" s="94">
        <v>0.2</v>
      </c>
      <c r="F12" s="94">
        <v>0.18</v>
      </c>
      <c r="G12" s="94">
        <v>0.35</v>
      </c>
      <c r="H12" s="94">
        <v>0.13</v>
      </c>
      <c r="I12" s="94">
        <v>0.39</v>
      </c>
      <c r="J12" s="94">
        <v>0.16</v>
      </c>
      <c r="K12" s="94">
        <v>0.23</v>
      </c>
      <c r="L12" s="94">
        <v>0.21</v>
      </c>
      <c r="M12" s="94">
        <v>0</v>
      </c>
      <c r="N12" s="95">
        <f>N6/N10</f>
        <v>0.22257270053738429</v>
      </c>
    </row>
    <row r="13" spans="1:14" ht="13.5" thickBot="1" x14ac:dyDescent="0.25">
      <c r="A13" s="25" t="s">
        <v>9</v>
      </c>
      <c r="B13" s="86">
        <v>29822</v>
      </c>
      <c r="C13" s="86">
        <v>2377</v>
      </c>
      <c r="D13" s="86">
        <v>2345</v>
      </c>
      <c r="E13" s="86">
        <v>5883</v>
      </c>
      <c r="F13" s="86">
        <v>12623</v>
      </c>
      <c r="G13" s="86">
        <v>11973</v>
      </c>
      <c r="H13" s="86">
        <v>5076</v>
      </c>
      <c r="I13" s="86">
        <v>2700</v>
      </c>
      <c r="J13" s="86">
        <v>5993</v>
      </c>
      <c r="K13" s="86">
        <v>7170</v>
      </c>
      <c r="L13" s="86">
        <v>5477</v>
      </c>
      <c r="M13" s="86">
        <v>350</v>
      </c>
      <c r="N13" s="87">
        <f>SUM(B13:M13)</f>
        <v>91789</v>
      </c>
    </row>
    <row r="14" spans="1:14" ht="16.5" thickTop="1" thickBot="1" x14ac:dyDescent="0.25">
      <c r="A14" s="47" t="s">
        <v>89</v>
      </c>
    </row>
    <row r="15" spans="1:14" ht="13.5" thickTop="1" x14ac:dyDescent="0.2">
      <c r="A15" s="52" t="s">
        <v>3</v>
      </c>
      <c r="B15" s="56">
        <v>12000</v>
      </c>
      <c r="C15" s="56">
        <v>19965</v>
      </c>
      <c r="D15" s="56">
        <v>39729</v>
      </c>
      <c r="E15" s="56">
        <v>38548</v>
      </c>
      <c r="F15" s="56">
        <v>116335</v>
      </c>
      <c r="G15" s="56">
        <v>95544</v>
      </c>
      <c r="H15" s="56">
        <v>126519</v>
      </c>
      <c r="I15" s="56">
        <v>59705</v>
      </c>
      <c r="J15" s="56">
        <v>55550</v>
      </c>
      <c r="K15" s="56">
        <v>106733</v>
      </c>
      <c r="L15" s="56">
        <v>32171</v>
      </c>
      <c r="M15" s="56">
        <v>1863</v>
      </c>
      <c r="N15" s="57">
        <f>SUM(B15:M15)</f>
        <v>704662</v>
      </c>
    </row>
    <row r="16" spans="1:14" x14ac:dyDescent="0.2">
      <c r="A16" s="34" t="s">
        <v>4</v>
      </c>
      <c r="B16" s="44">
        <v>29444</v>
      </c>
      <c r="C16" s="44">
        <v>24296</v>
      </c>
      <c r="D16" s="44">
        <v>48488</v>
      </c>
      <c r="E16" s="44">
        <v>75450</v>
      </c>
      <c r="F16" s="44">
        <v>110298</v>
      </c>
      <c r="G16" s="44">
        <v>107355</v>
      </c>
      <c r="H16" s="44">
        <v>107447</v>
      </c>
      <c r="I16" s="44">
        <v>65615</v>
      </c>
      <c r="J16" s="44">
        <v>60566</v>
      </c>
      <c r="K16" s="44">
        <v>77922</v>
      </c>
      <c r="L16" s="44">
        <v>37990</v>
      </c>
      <c r="M16" s="44">
        <v>8249</v>
      </c>
      <c r="N16" s="45">
        <f>SUM(B16:M16)</f>
        <v>753120</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0.41</v>
      </c>
      <c r="C18" s="88">
        <v>0.82</v>
      </c>
      <c r="D18" s="88">
        <v>0.82</v>
      </c>
      <c r="E18" s="88">
        <v>0.51</v>
      </c>
      <c r="F18" s="88">
        <v>1.05</v>
      </c>
      <c r="G18" s="88">
        <v>0.89</v>
      </c>
      <c r="H18" s="88">
        <v>1.18</v>
      </c>
      <c r="I18" s="88">
        <v>0.91</v>
      </c>
      <c r="J18" s="88">
        <v>0.92</v>
      </c>
      <c r="K18" s="88">
        <v>1.37</v>
      </c>
      <c r="L18" s="88">
        <v>0.85</v>
      </c>
      <c r="M18" s="88">
        <v>0.23</v>
      </c>
      <c r="N18" s="89">
        <f>N15/N16</f>
        <v>0.93565700021244957</v>
      </c>
    </row>
    <row r="19" spans="1:14" x14ac:dyDescent="0.2">
      <c r="A19" s="48" t="s">
        <v>6</v>
      </c>
      <c r="B19" s="90">
        <v>71885</v>
      </c>
      <c r="C19" s="90">
        <v>85781</v>
      </c>
      <c r="D19" s="90">
        <v>116763</v>
      </c>
      <c r="E19" s="90">
        <v>222195</v>
      </c>
      <c r="F19" s="90">
        <v>467226</v>
      </c>
      <c r="G19" s="90">
        <v>428359</v>
      </c>
      <c r="H19" s="90">
        <v>595799</v>
      </c>
      <c r="I19" s="90">
        <v>130651</v>
      </c>
      <c r="J19" s="90">
        <v>281899</v>
      </c>
      <c r="K19" s="90">
        <v>272608</v>
      </c>
      <c r="L19" s="90">
        <v>130598</v>
      </c>
      <c r="M19" s="90">
        <v>2708</v>
      </c>
      <c r="N19" s="91">
        <f>SUM(B19:M19)</f>
        <v>2806472</v>
      </c>
    </row>
    <row r="20" spans="1:14" x14ac:dyDescent="0.2">
      <c r="A20" s="34" t="s">
        <v>7</v>
      </c>
      <c r="B20" s="92">
        <v>59885</v>
      </c>
      <c r="C20" s="92">
        <v>65816</v>
      </c>
      <c r="D20" s="92">
        <v>77034</v>
      </c>
      <c r="E20" s="92">
        <v>183647</v>
      </c>
      <c r="F20" s="92">
        <v>350891</v>
      </c>
      <c r="G20" s="92">
        <v>332815</v>
      </c>
      <c r="H20" s="92">
        <v>469280</v>
      </c>
      <c r="I20" s="92">
        <v>70946</v>
      </c>
      <c r="J20" s="92">
        <v>226349</v>
      </c>
      <c r="K20" s="92">
        <v>165875</v>
      </c>
      <c r="L20" s="92">
        <v>98427</v>
      </c>
      <c r="M20" s="92">
        <v>845</v>
      </c>
      <c r="N20" s="93">
        <f>SUM(B20:M20)</f>
        <v>2101810</v>
      </c>
    </row>
    <row r="21" spans="1:14" x14ac:dyDescent="0.2">
      <c r="A21" s="48" t="s">
        <v>8</v>
      </c>
      <c r="B21" s="94">
        <v>0.17</v>
      </c>
      <c r="C21" s="94">
        <v>0.23</v>
      </c>
      <c r="D21" s="94">
        <v>0.34</v>
      </c>
      <c r="E21" s="94">
        <v>0.17</v>
      </c>
      <c r="F21" s="94">
        <v>0.25</v>
      </c>
      <c r="G21" s="94">
        <v>0.22</v>
      </c>
      <c r="H21" s="94">
        <v>0.21</v>
      </c>
      <c r="I21" s="94">
        <v>0.46</v>
      </c>
      <c r="J21" s="94">
        <v>0.2</v>
      </c>
      <c r="K21" s="94">
        <v>0.39</v>
      </c>
      <c r="L21" s="94">
        <v>0.25</v>
      </c>
      <c r="M21" s="94">
        <v>0.69</v>
      </c>
      <c r="N21" s="95">
        <f>N15/N19</f>
        <v>0.2510846357989675</v>
      </c>
    </row>
    <row r="22" spans="1:14" ht="13.5" thickBot="1" x14ac:dyDescent="0.25">
      <c r="A22" s="25" t="s">
        <v>9</v>
      </c>
      <c r="B22" s="86">
        <v>39781</v>
      </c>
      <c r="C22" s="86">
        <v>9780</v>
      </c>
      <c r="D22" s="86">
        <v>15994</v>
      </c>
      <c r="E22" s="86">
        <v>23773</v>
      </c>
      <c r="F22" s="86">
        <v>28571</v>
      </c>
      <c r="G22" s="86">
        <v>39532</v>
      </c>
      <c r="H22" s="86">
        <v>36622</v>
      </c>
      <c r="I22" s="86">
        <v>15395</v>
      </c>
      <c r="J22" s="86">
        <v>49588</v>
      </c>
      <c r="K22" s="86">
        <v>31707</v>
      </c>
      <c r="L22" s="86">
        <v>9347</v>
      </c>
      <c r="M22" s="86">
        <v>11000</v>
      </c>
      <c r="N22" s="87">
        <f>SUM(B22:M22)</f>
        <v>311090</v>
      </c>
    </row>
    <row r="23" spans="1:14" ht="16.5" thickTop="1" thickBot="1" x14ac:dyDescent="0.25">
      <c r="A23" s="47" t="s">
        <v>96</v>
      </c>
      <c r="B23" s="30"/>
      <c r="C23" s="30"/>
      <c r="D23" s="30"/>
      <c r="E23" s="30"/>
      <c r="F23" s="46"/>
      <c r="G23" s="46"/>
    </row>
    <row r="24" spans="1:14" ht="13.5" thickTop="1" x14ac:dyDescent="0.2">
      <c r="A24" s="52" t="s">
        <v>56</v>
      </c>
      <c r="B24" s="56">
        <v>2</v>
      </c>
      <c r="C24" s="56">
        <v>2</v>
      </c>
      <c r="D24" s="56">
        <v>5</v>
      </c>
      <c r="E24" s="56">
        <v>9</v>
      </c>
      <c r="F24" s="56">
        <v>22</v>
      </c>
      <c r="G24" s="56">
        <v>12</v>
      </c>
      <c r="H24" s="56">
        <v>7</v>
      </c>
      <c r="I24" s="56">
        <v>6</v>
      </c>
      <c r="J24" s="56">
        <v>11</v>
      </c>
      <c r="K24" s="56">
        <v>12</v>
      </c>
      <c r="L24" s="56">
        <v>4</v>
      </c>
      <c r="M24" s="56">
        <v>0</v>
      </c>
      <c r="N24" s="57">
        <f>SUM(B24:M24)</f>
        <v>92</v>
      </c>
    </row>
    <row r="25" spans="1:14" x14ac:dyDescent="0.2">
      <c r="A25" s="34" t="s">
        <v>4</v>
      </c>
      <c r="B25" s="44">
        <v>4</v>
      </c>
      <c r="C25" s="44">
        <v>4</v>
      </c>
      <c r="D25" s="44">
        <v>6</v>
      </c>
      <c r="E25" s="44">
        <v>8</v>
      </c>
      <c r="F25" s="44">
        <v>11</v>
      </c>
      <c r="G25" s="44">
        <v>10</v>
      </c>
      <c r="H25" s="44">
        <v>6</v>
      </c>
      <c r="I25" s="44">
        <v>4</v>
      </c>
      <c r="J25" s="44">
        <v>8</v>
      </c>
      <c r="K25" s="44">
        <v>7</v>
      </c>
      <c r="L25" s="44">
        <v>3</v>
      </c>
      <c r="M25" s="44">
        <v>1</v>
      </c>
      <c r="N25" s="45">
        <f>SUM(B25:M25)</f>
        <v>72</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0.5</v>
      </c>
      <c r="C27" s="88">
        <v>0.5</v>
      </c>
      <c r="D27" s="88">
        <v>0.83</v>
      </c>
      <c r="E27" s="88">
        <v>1.1200000000000001</v>
      </c>
      <c r="F27" s="88">
        <v>2</v>
      </c>
      <c r="G27" s="88">
        <v>1.2</v>
      </c>
      <c r="H27" s="88">
        <v>1.17</v>
      </c>
      <c r="I27" s="88">
        <v>1.5</v>
      </c>
      <c r="J27" s="88">
        <v>1.38</v>
      </c>
      <c r="K27" s="88">
        <v>1.71</v>
      </c>
      <c r="L27" s="88">
        <v>1.33</v>
      </c>
      <c r="M27" s="88">
        <v>0</v>
      </c>
      <c r="N27" s="89">
        <f>IF(N25=0,N24/1,N24/N25)</f>
        <v>1.2777777777777777</v>
      </c>
    </row>
    <row r="28" spans="1:14" x14ac:dyDescent="0.2">
      <c r="A28" s="48" t="s">
        <v>57</v>
      </c>
      <c r="B28" s="90">
        <v>9</v>
      </c>
      <c r="C28" s="90">
        <v>9</v>
      </c>
      <c r="D28" s="90">
        <v>18</v>
      </c>
      <c r="E28" s="90">
        <v>20</v>
      </c>
      <c r="F28" s="90">
        <v>44</v>
      </c>
      <c r="G28" s="90">
        <v>28</v>
      </c>
      <c r="H28" s="90">
        <v>19</v>
      </c>
      <c r="I28" s="90">
        <v>15</v>
      </c>
      <c r="J28" s="90">
        <v>28</v>
      </c>
      <c r="K28" s="90">
        <v>31</v>
      </c>
      <c r="L28" s="90">
        <v>14</v>
      </c>
      <c r="M28" s="90">
        <v>0</v>
      </c>
      <c r="N28" s="91">
        <f>SUM(B28:M28)</f>
        <v>235</v>
      </c>
    </row>
    <row r="29" spans="1:14" x14ac:dyDescent="0.2">
      <c r="A29" s="34" t="s">
        <v>58</v>
      </c>
      <c r="B29" s="92">
        <v>7</v>
      </c>
      <c r="C29" s="92">
        <v>7</v>
      </c>
      <c r="D29" s="92">
        <v>13</v>
      </c>
      <c r="E29" s="92">
        <v>11</v>
      </c>
      <c r="F29" s="92">
        <v>22</v>
      </c>
      <c r="G29" s="92">
        <v>16</v>
      </c>
      <c r="H29" s="92">
        <v>12</v>
      </c>
      <c r="I29" s="92">
        <v>9</v>
      </c>
      <c r="J29" s="92">
        <v>17</v>
      </c>
      <c r="K29" s="92">
        <v>19</v>
      </c>
      <c r="L29" s="92">
        <v>10</v>
      </c>
      <c r="M29" s="92">
        <v>0</v>
      </c>
      <c r="N29" s="93">
        <f>SUM(B29:M29)</f>
        <v>143</v>
      </c>
    </row>
    <row r="30" spans="1:14" x14ac:dyDescent="0.2">
      <c r="A30" s="48" t="s">
        <v>8</v>
      </c>
      <c r="B30" s="94">
        <v>0.22</v>
      </c>
      <c r="C30" s="94">
        <v>0.22</v>
      </c>
      <c r="D30" s="94">
        <v>0.28000000000000003</v>
      </c>
      <c r="E30" s="94">
        <v>0.45</v>
      </c>
      <c r="F30" s="94">
        <v>0.5</v>
      </c>
      <c r="G30" s="94">
        <v>0.43</v>
      </c>
      <c r="H30" s="94">
        <v>0.37</v>
      </c>
      <c r="I30" s="94">
        <v>0.4</v>
      </c>
      <c r="J30" s="94">
        <v>0.39</v>
      </c>
      <c r="K30" s="94">
        <v>0.39</v>
      </c>
      <c r="L30" s="94">
        <v>0.28999999999999998</v>
      </c>
      <c r="M30" s="94">
        <v>0</v>
      </c>
      <c r="N30" s="95">
        <f>N24/N28</f>
        <v>0.39148936170212767</v>
      </c>
    </row>
    <row r="31" spans="1:14" ht="13.5" thickBot="1" x14ac:dyDescent="0.25">
      <c r="A31" s="25" t="s">
        <v>59</v>
      </c>
      <c r="B31" s="86">
        <v>3</v>
      </c>
      <c r="C31" s="86">
        <v>4</v>
      </c>
      <c r="D31" s="86">
        <v>6</v>
      </c>
      <c r="E31" s="86">
        <v>7</v>
      </c>
      <c r="F31" s="86">
        <v>9</v>
      </c>
      <c r="G31" s="86">
        <v>7</v>
      </c>
      <c r="H31" s="86">
        <v>7</v>
      </c>
      <c r="I31" s="86">
        <v>2</v>
      </c>
      <c r="J31" s="86">
        <v>7</v>
      </c>
      <c r="K31" s="86">
        <v>6</v>
      </c>
      <c r="L31" s="86">
        <v>7</v>
      </c>
      <c r="M31" s="86">
        <v>1</v>
      </c>
      <c r="N31" s="87">
        <f>SUM(B31:M31)</f>
        <v>66</v>
      </c>
    </row>
    <row r="32" spans="1:14" ht="16.5" thickTop="1" thickBot="1" x14ac:dyDescent="0.25">
      <c r="A32" s="47" t="s">
        <v>91</v>
      </c>
    </row>
    <row r="33" spans="1:14" ht="13.5" thickTop="1" x14ac:dyDescent="0.2">
      <c r="A33" s="52" t="s">
        <v>56</v>
      </c>
      <c r="B33" s="56">
        <v>6</v>
      </c>
      <c r="C33" s="56">
        <v>14</v>
      </c>
      <c r="D33" s="56">
        <v>25</v>
      </c>
      <c r="E33" s="56">
        <v>32</v>
      </c>
      <c r="F33" s="56">
        <v>61</v>
      </c>
      <c r="G33" s="56">
        <v>47</v>
      </c>
      <c r="H33" s="56">
        <v>31</v>
      </c>
      <c r="I33" s="56">
        <v>21</v>
      </c>
      <c r="J33" s="56">
        <v>30</v>
      </c>
      <c r="K33" s="56">
        <v>43</v>
      </c>
      <c r="L33" s="56">
        <v>24</v>
      </c>
      <c r="M33" s="56">
        <v>3</v>
      </c>
      <c r="N33" s="57">
        <f>SUM(B33:M33)</f>
        <v>337</v>
      </c>
    </row>
    <row r="34" spans="1:14" x14ac:dyDescent="0.2">
      <c r="A34" s="34" t="s">
        <v>4</v>
      </c>
      <c r="B34" s="44">
        <v>18</v>
      </c>
      <c r="C34" s="44">
        <v>21</v>
      </c>
      <c r="D34" s="44">
        <v>23</v>
      </c>
      <c r="E34" s="44">
        <v>31</v>
      </c>
      <c r="F34" s="44">
        <v>43</v>
      </c>
      <c r="G34" s="44">
        <v>37</v>
      </c>
      <c r="H34" s="44">
        <v>21</v>
      </c>
      <c r="I34" s="44">
        <v>15</v>
      </c>
      <c r="J34" s="44">
        <v>28</v>
      </c>
      <c r="K34" s="44">
        <v>27</v>
      </c>
      <c r="L34" s="44">
        <v>18</v>
      </c>
      <c r="M34" s="44">
        <v>5</v>
      </c>
      <c r="N34" s="45">
        <f>SUM(B34:M34)</f>
        <v>287</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0.33</v>
      </c>
      <c r="C36" s="88">
        <v>0.67</v>
      </c>
      <c r="D36" s="88">
        <v>1.0900000000000001</v>
      </c>
      <c r="E36" s="88">
        <v>1.03</v>
      </c>
      <c r="F36" s="88">
        <v>1.42</v>
      </c>
      <c r="G36" s="88">
        <v>1.27</v>
      </c>
      <c r="H36" s="88">
        <v>1.48</v>
      </c>
      <c r="I36" s="88">
        <v>1.4</v>
      </c>
      <c r="J36" s="88">
        <v>1.07</v>
      </c>
      <c r="K36" s="88">
        <v>1.59</v>
      </c>
      <c r="L36" s="88">
        <v>1.33</v>
      </c>
      <c r="M36" s="88">
        <v>0.6</v>
      </c>
      <c r="N36" s="89">
        <f>IF(N34=0,N33/1,N33/N34)</f>
        <v>1.1742160278745644</v>
      </c>
    </row>
    <row r="37" spans="1:14" x14ac:dyDescent="0.2">
      <c r="A37" s="48" t="s">
        <v>57</v>
      </c>
      <c r="B37" s="90">
        <v>22</v>
      </c>
      <c r="C37" s="90">
        <v>37</v>
      </c>
      <c r="D37" s="90">
        <v>62</v>
      </c>
      <c r="E37" s="90">
        <v>87</v>
      </c>
      <c r="F37" s="90">
        <v>137</v>
      </c>
      <c r="G37" s="90">
        <v>118</v>
      </c>
      <c r="H37" s="90">
        <v>93</v>
      </c>
      <c r="I37" s="90">
        <v>43</v>
      </c>
      <c r="J37" s="90">
        <v>97</v>
      </c>
      <c r="K37" s="90">
        <v>111</v>
      </c>
      <c r="L37" s="90">
        <v>56</v>
      </c>
      <c r="M37" s="90">
        <v>4</v>
      </c>
      <c r="N37" s="91">
        <f>SUM(B37:M37)</f>
        <v>867</v>
      </c>
    </row>
    <row r="38" spans="1:14" x14ac:dyDescent="0.2">
      <c r="A38" s="34" t="s">
        <v>58</v>
      </c>
      <c r="B38" s="92">
        <v>16</v>
      </c>
      <c r="C38" s="92">
        <v>23</v>
      </c>
      <c r="D38" s="92">
        <v>37</v>
      </c>
      <c r="E38" s="92">
        <v>55</v>
      </c>
      <c r="F38" s="92">
        <v>76</v>
      </c>
      <c r="G38" s="92">
        <v>71</v>
      </c>
      <c r="H38" s="92">
        <v>62</v>
      </c>
      <c r="I38" s="92">
        <v>22</v>
      </c>
      <c r="J38" s="92">
        <v>67</v>
      </c>
      <c r="K38" s="92">
        <v>68</v>
      </c>
      <c r="L38" s="92">
        <v>32</v>
      </c>
      <c r="M38" s="92">
        <v>1</v>
      </c>
      <c r="N38" s="93">
        <f>SUM(B38:M38)</f>
        <v>530</v>
      </c>
    </row>
    <row r="39" spans="1:14" x14ac:dyDescent="0.2">
      <c r="A39" s="48" t="s">
        <v>8</v>
      </c>
      <c r="B39" s="94">
        <v>0.27</v>
      </c>
      <c r="C39" s="94">
        <v>0.38</v>
      </c>
      <c r="D39" s="94">
        <v>0.4</v>
      </c>
      <c r="E39" s="94">
        <v>0.37</v>
      </c>
      <c r="F39" s="94">
        <v>0.45</v>
      </c>
      <c r="G39" s="94">
        <v>0.4</v>
      </c>
      <c r="H39" s="94">
        <v>0.33</v>
      </c>
      <c r="I39" s="94">
        <v>0.49</v>
      </c>
      <c r="J39" s="94">
        <v>0.31</v>
      </c>
      <c r="K39" s="94">
        <v>0.39</v>
      </c>
      <c r="L39" s="94">
        <v>0.43</v>
      </c>
      <c r="M39" s="94">
        <v>0.75</v>
      </c>
      <c r="N39" s="95">
        <f>N33/N37</f>
        <v>0.38869665513264129</v>
      </c>
    </row>
    <row r="40" spans="1:14" ht="13.5" thickBot="1" x14ac:dyDescent="0.25">
      <c r="A40" s="25" t="s">
        <v>59</v>
      </c>
      <c r="B40" s="86">
        <v>12</v>
      </c>
      <c r="C40" s="86">
        <v>14</v>
      </c>
      <c r="D40" s="86">
        <v>18</v>
      </c>
      <c r="E40" s="86">
        <v>32</v>
      </c>
      <c r="F40" s="86">
        <v>32</v>
      </c>
      <c r="G40" s="86">
        <v>29</v>
      </c>
      <c r="H40" s="86">
        <v>21</v>
      </c>
      <c r="I40" s="86">
        <v>15</v>
      </c>
      <c r="J40" s="86">
        <v>40</v>
      </c>
      <c r="K40" s="86">
        <v>28</v>
      </c>
      <c r="L40" s="86">
        <v>14</v>
      </c>
      <c r="M40" s="86">
        <v>5</v>
      </c>
      <c r="N40" s="87">
        <f>SUM(B40:M40)</f>
        <v>260</v>
      </c>
    </row>
    <row r="41" spans="1:14" ht="16.5" thickTop="1" thickBot="1" x14ac:dyDescent="0.25">
      <c r="A41" s="47" t="s">
        <v>92</v>
      </c>
    </row>
    <row r="42" spans="1:14" ht="13.5" thickTop="1" x14ac:dyDescent="0.2">
      <c r="A42" s="52" t="s">
        <v>78</v>
      </c>
      <c r="B42" s="98">
        <v>0.3</v>
      </c>
      <c r="C42" s="98">
        <v>0.69</v>
      </c>
      <c r="D42" s="98">
        <v>0.18</v>
      </c>
      <c r="E42" s="98">
        <v>0.34</v>
      </c>
      <c r="F42" s="98">
        <v>0.16</v>
      </c>
      <c r="G42" s="98">
        <v>0.35</v>
      </c>
      <c r="H42" s="98">
        <v>0.08</v>
      </c>
      <c r="I42" s="98">
        <v>0.28000000000000003</v>
      </c>
      <c r="J42" s="98">
        <v>0.28000000000000003</v>
      </c>
      <c r="K42" s="98">
        <v>0.16</v>
      </c>
      <c r="L42" s="98">
        <v>0.21</v>
      </c>
      <c r="M42" s="98">
        <v>0</v>
      </c>
      <c r="N42" s="99">
        <f>N6/N15</f>
        <v>0.22200005108832319</v>
      </c>
    </row>
    <row r="43" spans="1:14" x14ac:dyDescent="0.2">
      <c r="A43" s="103" t="s">
        <v>66</v>
      </c>
      <c r="B43" s="104">
        <v>97.56</v>
      </c>
      <c r="C43" s="104">
        <v>214.63</v>
      </c>
      <c r="D43" s="104">
        <v>74.39</v>
      </c>
      <c r="E43" s="104">
        <v>90.2</v>
      </c>
      <c r="F43" s="104">
        <v>52.38</v>
      </c>
      <c r="G43" s="104">
        <v>115.73</v>
      </c>
      <c r="H43" s="104">
        <v>31.36</v>
      </c>
      <c r="I43" s="104">
        <v>89.01</v>
      </c>
      <c r="J43" s="104">
        <v>97.83</v>
      </c>
      <c r="K43" s="104">
        <v>54.74</v>
      </c>
      <c r="L43" s="104">
        <v>70.59</v>
      </c>
      <c r="M43" s="104">
        <v>0</v>
      </c>
      <c r="N43" s="105">
        <f>N9/N18*100</f>
        <v>74.250766510921807</v>
      </c>
    </row>
    <row r="44" spans="1:14" x14ac:dyDescent="0.2">
      <c r="A44" s="48" t="s">
        <v>62</v>
      </c>
      <c r="B44" s="94">
        <v>0.46</v>
      </c>
      <c r="C44" s="94">
        <v>0.54</v>
      </c>
      <c r="D44" s="94">
        <v>0.25</v>
      </c>
      <c r="E44" s="94">
        <v>0.28999999999999998</v>
      </c>
      <c r="F44" s="94">
        <v>0.22</v>
      </c>
      <c r="G44" s="94">
        <v>0.22</v>
      </c>
      <c r="H44" s="94">
        <v>0.13</v>
      </c>
      <c r="I44" s="94">
        <v>0.33</v>
      </c>
      <c r="J44" s="94">
        <v>0.35</v>
      </c>
      <c r="K44" s="94">
        <v>0.28000000000000003</v>
      </c>
      <c r="L44" s="94">
        <v>0.25</v>
      </c>
      <c r="M44" s="94">
        <v>0</v>
      </c>
      <c r="N44" s="95">
        <f>N10/N19</f>
        <v>0.25043862899754565</v>
      </c>
    </row>
    <row r="45" spans="1:14" x14ac:dyDescent="0.2">
      <c r="A45" s="34" t="s">
        <v>67</v>
      </c>
      <c r="B45" s="106">
        <v>65</v>
      </c>
      <c r="C45" s="106">
        <v>130</v>
      </c>
      <c r="D45" s="106">
        <v>71</v>
      </c>
      <c r="E45" s="106">
        <v>118</v>
      </c>
      <c r="F45" s="106">
        <v>72</v>
      </c>
      <c r="G45" s="106">
        <v>159</v>
      </c>
      <c r="H45" s="106">
        <v>62</v>
      </c>
      <c r="I45" s="106">
        <v>85</v>
      </c>
      <c r="J45" s="106">
        <v>80</v>
      </c>
      <c r="K45" s="106">
        <v>59</v>
      </c>
      <c r="L45" s="106">
        <v>84</v>
      </c>
      <c r="M45" s="106">
        <v>0</v>
      </c>
      <c r="N45" s="107">
        <f>N12/N21*100</f>
        <v>88.644492256224112</v>
      </c>
    </row>
    <row r="46" spans="1:14" x14ac:dyDescent="0.2">
      <c r="A46" s="48" t="s">
        <v>79</v>
      </c>
      <c r="B46" s="97">
        <v>0.33</v>
      </c>
      <c r="C46" s="97">
        <v>0.14000000000000001</v>
      </c>
      <c r="D46" s="97">
        <v>0.2</v>
      </c>
      <c r="E46" s="97">
        <v>0.28000000000000003</v>
      </c>
      <c r="F46" s="97">
        <v>0.36</v>
      </c>
      <c r="G46" s="97">
        <v>0.26</v>
      </c>
      <c r="H46" s="97">
        <v>0.23</v>
      </c>
      <c r="I46" s="97">
        <v>0.28999999999999998</v>
      </c>
      <c r="J46" s="97">
        <v>0.37</v>
      </c>
      <c r="K46" s="97">
        <v>0.28000000000000003</v>
      </c>
      <c r="L46" s="97">
        <v>0.17</v>
      </c>
      <c r="M46" s="97">
        <v>0</v>
      </c>
      <c r="N46" s="51">
        <f>N24/N33</f>
        <v>0.27299703264094954</v>
      </c>
    </row>
    <row r="47" spans="1:14" x14ac:dyDescent="0.2">
      <c r="A47" s="103" t="s">
        <v>68</v>
      </c>
      <c r="B47" s="108">
        <v>151.52000000000001</v>
      </c>
      <c r="C47" s="108">
        <v>74.63</v>
      </c>
      <c r="D47" s="108">
        <v>76.150000000000006</v>
      </c>
      <c r="E47" s="108">
        <v>108.74</v>
      </c>
      <c r="F47" s="108">
        <v>140.85</v>
      </c>
      <c r="G47" s="108">
        <v>94.49</v>
      </c>
      <c r="H47" s="108">
        <v>79.05</v>
      </c>
      <c r="I47" s="108">
        <v>107.14</v>
      </c>
      <c r="J47" s="108">
        <v>128.97</v>
      </c>
      <c r="K47" s="108">
        <v>107.55</v>
      </c>
      <c r="L47" s="108">
        <v>100</v>
      </c>
      <c r="M47" s="108">
        <v>0</v>
      </c>
      <c r="N47" s="109">
        <f>N27/N36*100</f>
        <v>108.81965051104517</v>
      </c>
    </row>
    <row r="48" spans="1:14" x14ac:dyDescent="0.2">
      <c r="A48" s="48" t="s">
        <v>63</v>
      </c>
      <c r="B48" s="94">
        <v>0.41</v>
      </c>
      <c r="C48" s="94">
        <v>0.24</v>
      </c>
      <c r="D48" s="94">
        <v>0.28999999999999998</v>
      </c>
      <c r="E48" s="94">
        <v>0.23</v>
      </c>
      <c r="F48" s="94">
        <v>0.32</v>
      </c>
      <c r="G48" s="94">
        <v>0.24</v>
      </c>
      <c r="H48" s="94">
        <v>0.2</v>
      </c>
      <c r="I48" s="94">
        <v>0.35</v>
      </c>
      <c r="J48" s="94">
        <v>0.28999999999999998</v>
      </c>
      <c r="K48" s="94">
        <v>0.28000000000000003</v>
      </c>
      <c r="L48" s="94">
        <v>0.25</v>
      </c>
      <c r="M48" s="94">
        <v>0</v>
      </c>
      <c r="N48" s="95">
        <f>N28/N37</f>
        <v>0.27104959630911191</v>
      </c>
    </row>
    <row r="49" spans="1:14" ht="13.5" thickBot="1" x14ac:dyDescent="0.25">
      <c r="A49" s="25" t="s">
        <v>69</v>
      </c>
      <c r="B49" s="110">
        <v>81</v>
      </c>
      <c r="C49" s="110">
        <v>58</v>
      </c>
      <c r="D49" s="110">
        <v>70</v>
      </c>
      <c r="E49" s="110">
        <v>122</v>
      </c>
      <c r="F49" s="110">
        <v>111</v>
      </c>
      <c r="G49" s="110">
        <v>107</v>
      </c>
      <c r="H49" s="110">
        <v>112</v>
      </c>
      <c r="I49" s="110">
        <v>82</v>
      </c>
      <c r="J49" s="110">
        <v>126</v>
      </c>
      <c r="K49" s="110">
        <v>100</v>
      </c>
      <c r="L49" s="110">
        <v>67</v>
      </c>
      <c r="M49" s="110">
        <v>0</v>
      </c>
      <c r="N49" s="111">
        <f>N30/N39*100</f>
        <v>100.71847970200139</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2018</v>
      </c>
      <c r="G4" s="36"/>
      <c r="H4" s="35"/>
      <c r="I4" s="35"/>
      <c r="J4" s="35"/>
    </row>
    <row r="5" spans="1:14" ht="15.75" thickBot="1" x14ac:dyDescent="0.25">
      <c r="A5" s="58" t="s">
        <v>97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8643</v>
      </c>
      <c r="C6" s="56">
        <v>598</v>
      </c>
      <c r="D6" s="56">
        <v>7030</v>
      </c>
      <c r="E6" s="56">
        <v>4000</v>
      </c>
      <c r="F6" s="56">
        <v>32577</v>
      </c>
      <c r="G6" s="56">
        <v>11200</v>
      </c>
      <c r="H6" s="56">
        <v>35529</v>
      </c>
      <c r="I6" s="56">
        <v>31869</v>
      </c>
      <c r="J6" s="56">
        <v>10754</v>
      </c>
      <c r="K6" s="56">
        <v>16919</v>
      </c>
      <c r="L6" s="56">
        <v>8012</v>
      </c>
      <c r="M6" s="56">
        <v>0</v>
      </c>
      <c r="N6" s="57">
        <f>SUM(B6:M6)</f>
        <v>167131</v>
      </c>
    </row>
    <row r="7" spans="1:14" x14ac:dyDescent="0.2">
      <c r="A7" s="34" t="s">
        <v>4</v>
      </c>
      <c r="B7" s="44">
        <v>6578</v>
      </c>
      <c r="C7" s="44">
        <v>5849</v>
      </c>
      <c r="D7" s="44">
        <v>8532</v>
      </c>
      <c r="E7" s="44">
        <v>21147</v>
      </c>
      <c r="F7" s="44">
        <v>24343</v>
      </c>
      <c r="G7" s="44">
        <v>24255</v>
      </c>
      <c r="H7" s="44">
        <v>20766</v>
      </c>
      <c r="I7" s="44">
        <v>15489</v>
      </c>
      <c r="J7" s="44">
        <v>13327</v>
      </c>
      <c r="K7" s="44">
        <v>17484</v>
      </c>
      <c r="L7" s="44">
        <v>8290</v>
      </c>
      <c r="M7" s="44">
        <v>1063</v>
      </c>
      <c r="N7" s="45">
        <f>SUM(B7:M7)</f>
        <v>167123</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1.31</v>
      </c>
      <c r="C9" s="88">
        <v>0.1</v>
      </c>
      <c r="D9" s="88">
        <v>0.82</v>
      </c>
      <c r="E9" s="88">
        <v>0.19</v>
      </c>
      <c r="F9" s="88">
        <v>1.34</v>
      </c>
      <c r="G9" s="88">
        <v>0.46</v>
      </c>
      <c r="H9" s="88">
        <v>1.71</v>
      </c>
      <c r="I9" s="88">
        <v>2.06</v>
      </c>
      <c r="J9" s="88">
        <v>0.81</v>
      </c>
      <c r="K9" s="88">
        <v>0.97</v>
      </c>
      <c r="L9" s="88">
        <v>0.97</v>
      </c>
      <c r="M9" s="88">
        <v>0</v>
      </c>
      <c r="N9" s="89">
        <f>N6/N7</f>
        <v>1.0000478689348564</v>
      </c>
    </row>
    <row r="10" spans="1:14" x14ac:dyDescent="0.2">
      <c r="A10" s="48" t="s">
        <v>6</v>
      </c>
      <c r="B10" s="90">
        <v>8643</v>
      </c>
      <c r="C10" s="90">
        <v>19623</v>
      </c>
      <c r="D10" s="90">
        <v>7030</v>
      </c>
      <c r="E10" s="90">
        <v>66612</v>
      </c>
      <c r="F10" s="90">
        <v>49017</v>
      </c>
      <c r="G10" s="90">
        <v>45303</v>
      </c>
      <c r="H10" s="90">
        <v>115885</v>
      </c>
      <c r="I10" s="90">
        <v>49039</v>
      </c>
      <c r="J10" s="90">
        <v>25906</v>
      </c>
      <c r="K10" s="90">
        <v>87217</v>
      </c>
      <c r="L10" s="90">
        <v>31432</v>
      </c>
      <c r="M10" s="90">
        <v>0</v>
      </c>
      <c r="N10" s="91">
        <f>SUM(B10:M10)</f>
        <v>505707</v>
      </c>
    </row>
    <row r="11" spans="1:14" x14ac:dyDescent="0.2">
      <c r="A11" s="34" t="s">
        <v>7</v>
      </c>
      <c r="B11" s="92">
        <v>0</v>
      </c>
      <c r="C11" s="92">
        <v>19025</v>
      </c>
      <c r="D11" s="92">
        <v>0</v>
      </c>
      <c r="E11" s="92">
        <v>62612</v>
      </c>
      <c r="F11" s="92">
        <v>16440</v>
      </c>
      <c r="G11" s="92">
        <v>34103</v>
      </c>
      <c r="H11" s="92">
        <v>80356</v>
      </c>
      <c r="I11" s="92">
        <v>17170</v>
      </c>
      <c r="J11" s="92">
        <v>15152</v>
      </c>
      <c r="K11" s="92">
        <v>70298</v>
      </c>
      <c r="L11" s="92">
        <v>23420</v>
      </c>
      <c r="M11" s="92">
        <v>0</v>
      </c>
      <c r="N11" s="93">
        <f>SUM(B11:M11)</f>
        <v>338576</v>
      </c>
    </row>
    <row r="12" spans="1:14" x14ac:dyDescent="0.2">
      <c r="A12" s="48" t="s">
        <v>8</v>
      </c>
      <c r="B12" s="94">
        <v>1</v>
      </c>
      <c r="C12" s="94">
        <v>0.03</v>
      </c>
      <c r="D12" s="94">
        <v>1</v>
      </c>
      <c r="E12" s="94">
        <v>0.06</v>
      </c>
      <c r="F12" s="94">
        <v>0.66</v>
      </c>
      <c r="G12" s="94">
        <v>0.25</v>
      </c>
      <c r="H12" s="94">
        <v>0.31</v>
      </c>
      <c r="I12" s="94">
        <v>0.65</v>
      </c>
      <c r="J12" s="94">
        <v>0.42</v>
      </c>
      <c r="K12" s="94">
        <v>0.19</v>
      </c>
      <c r="L12" s="94">
        <v>0.25</v>
      </c>
      <c r="M12" s="94">
        <v>0</v>
      </c>
      <c r="N12" s="95">
        <f>N6/N10</f>
        <v>0.33048978954216574</v>
      </c>
    </row>
    <row r="13" spans="1:14" ht="13.5" thickBot="1" x14ac:dyDescent="0.25">
      <c r="A13" s="25" t="s">
        <v>9</v>
      </c>
      <c r="B13" s="86">
        <v>481</v>
      </c>
      <c r="C13" s="86">
        <v>8593</v>
      </c>
      <c r="D13" s="86">
        <v>0</v>
      </c>
      <c r="E13" s="86">
        <v>8189</v>
      </c>
      <c r="F13" s="86">
        <v>11455</v>
      </c>
      <c r="G13" s="86">
        <v>8671</v>
      </c>
      <c r="H13" s="86">
        <v>0</v>
      </c>
      <c r="I13" s="86">
        <v>7274</v>
      </c>
      <c r="J13" s="86">
        <v>8265</v>
      </c>
      <c r="K13" s="86">
        <v>26861</v>
      </c>
      <c r="L13" s="86">
        <v>4489</v>
      </c>
      <c r="M13" s="86">
        <v>0</v>
      </c>
      <c r="N13" s="87">
        <f>SUM(B13:M13)</f>
        <v>84278</v>
      </c>
    </row>
    <row r="14" spans="1:14" ht="16.5" thickTop="1" thickBot="1" x14ac:dyDescent="0.25">
      <c r="A14" s="47" t="s">
        <v>89</v>
      </c>
    </row>
    <row r="15" spans="1:14" ht="13.5" thickTop="1" x14ac:dyDescent="0.2">
      <c r="A15" s="52" t="s">
        <v>3</v>
      </c>
      <c r="B15" s="56">
        <v>17741</v>
      </c>
      <c r="C15" s="56">
        <v>1038</v>
      </c>
      <c r="D15" s="56">
        <v>11985</v>
      </c>
      <c r="E15" s="56">
        <v>40111</v>
      </c>
      <c r="F15" s="56">
        <v>48746</v>
      </c>
      <c r="G15" s="56">
        <v>135913</v>
      </c>
      <c r="H15" s="56">
        <v>70156</v>
      </c>
      <c r="I15" s="56">
        <v>42924</v>
      </c>
      <c r="J15" s="56">
        <v>37869</v>
      </c>
      <c r="K15" s="56">
        <v>57187</v>
      </c>
      <c r="L15" s="56">
        <v>44692</v>
      </c>
      <c r="M15" s="56">
        <v>580</v>
      </c>
      <c r="N15" s="57">
        <f>SUM(B15:M15)</f>
        <v>508942</v>
      </c>
    </row>
    <row r="16" spans="1:14" x14ac:dyDescent="0.2">
      <c r="A16" s="34" t="s">
        <v>4</v>
      </c>
      <c r="B16" s="44">
        <v>21868</v>
      </c>
      <c r="C16" s="44">
        <v>17979</v>
      </c>
      <c r="D16" s="44">
        <v>35621</v>
      </c>
      <c r="E16" s="44">
        <v>55454</v>
      </c>
      <c r="F16" s="44">
        <v>81726</v>
      </c>
      <c r="G16" s="44">
        <v>81341</v>
      </c>
      <c r="H16" s="44">
        <v>82138</v>
      </c>
      <c r="I16" s="44">
        <v>49925</v>
      </c>
      <c r="J16" s="44">
        <v>46452</v>
      </c>
      <c r="K16" s="44">
        <v>59672</v>
      </c>
      <c r="L16" s="44">
        <v>29252</v>
      </c>
      <c r="M16" s="44">
        <v>6377</v>
      </c>
      <c r="N16" s="45">
        <f>SUM(B16:M16)</f>
        <v>567805</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0.81</v>
      </c>
      <c r="C18" s="88">
        <v>0.06</v>
      </c>
      <c r="D18" s="88">
        <v>0.34</v>
      </c>
      <c r="E18" s="88">
        <v>0.72</v>
      </c>
      <c r="F18" s="88">
        <v>0.6</v>
      </c>
      <c r="G18" s="88">
        <v>1.67</v>
      </c>
      <c r="H18" s="88">
        <v>0.85</v>
      </c>
      <c r="I18" s="88">
        <v>0.86</v>
      </c>
      <c r="J18" s="88">
        <v>0.82</v>
      </c>
      <c r="K18" s="88">
        <v>0.96</v>
      </c>
      <c r="L18" s="88">
        <v>1.53</v>
      </c>
      <c r="M18" s="88">
        <v>0.09</v>
      </c>
      <c r="N18" s="89">
        <f>N15/N16</f>
        <v>0.89633236762620971</v>
      </c>
    </row>
    <row r="19" spans="1:14" x14ac:dyDescent="0.2">
      <c r="A19" s="48" t="s">
        <v>6</v>
      </c>
      <c r="B19" s="90">
        <v>19841</v>
      </c>
      <c r="C19" s="90">
        <v>23572</v>
      </c>
      <c r="D19" s="90">
        <v>53949</v>
      </c>
      <c r="E19" s="90">
        <v>235509</v>
      </c>
      <c r="F19" s="90">
        <v>174089</v>
      </c>
      <c r="G19" s="90">
        <v>326370</v>
      </c>
      <c r="H19" s="90">
        <v>502144</v>
      </c>
      <c r="I19" s="90">
        <v>121945</v>
      </c>
      <c r="J19" s="90">
        <v>165192</v>
      </c>
      <c r="K19" s="90">
        <v>249460</v>
      </c>
      <c r="L19" s="90">
        <v>132943</v>
      </c>
      <c r="M19" s="90">
        <v>580</v>
      </c>
      <c r="N19" s="91">
        <f>SUM(B19:M19)</f>
        <v>2005594</v>
      </c>
    </row>
    <row r="20" spans="1:14" x14ac:dyDescent="0.2">
      <c r="A20" s="34" t="s">
        <v>7</v>
      </c>
      <c r="B20" s="92">
        <v>2100</v>
      </c>
      <c r="C20" s="92">
        <v>22534</v>
      </c>
      <c r="D20" s="92">
        <v>41964</v>
      </c>
      <c r="E20" s="92">
        <v>195398</v>
      </c>
      <c r="F20" s="92">
        <v>125343</v>
      </c>
      <c r="G20" s="92">
        <v>190457</v>
      </c>
      <c r="H20" s="92">
        <v>431988</v>
      </c>
      <c r="I20" s="92">
        <v>79021</v>
      </c>
      <c r="J20" s="92">
        <v>127323</v>
      </c>
      <c r="K20" s="92">
        <v>192273</v>
      </c>
      <c r="L20" s="92">
        <v>88251</v>
      </c>
      <c r="M20" s="92">
        <v>0</v>
      </c>
      <c r="N20" s="93">
        <f>SUM(B20:M20)</f>
        <v>1496652</v>
      </c>
    </row>
    <row r="21" spans="1:14" x14ac:dyDescent="0.2">
      <c r="A21" s="48" t="s">
        <v>8</v>
      </c>
      <c r="B21" s="94">
        <v>0.89</v>
      </c>
      <c r="C21" s="94">
        <v>0.04</v>
      </c>
      <c r="D21" s="94">
        <v>0.22</v>
      </c>
      <c r="E21" s="94">
        <v>0.17</v>
      </c>
      <c r="F21" s="94">
        <v>0.28000000000000003</v>
      </c>
      <c r="G21" s="94">
        <v>0.42</v>
      </c>
      <c r="H21" s="94">
        <v>0.14000000000000001</v>
      </c>
      <c r="I21" s="94">
        <v>0.35</v>
      </c>
      <c r="J21" s="94">
        <v>0.23</v>
      </c>
      <c r="K21" s="94">
        <v>0.23</v>
      </c>
      <c r="L21" s="94">
        <v>0.34</v>
      </c>
      <c r="M21" s="94">
        <v>1</v>
      </c>
      <c r="N21" s="95">
        <f>N15/N19</f>
        <v>0.25376122984013716</v>
      </c>
    </row>
    <row r="22" spans="1:14" ht="13.5" thickBot="1" x14ac:dyDescent="0.25">
      <c r="A22" s="25" t="s">
        <v>9</v>
      </c>
      <c r="B22" s="86">
        <v>1257</v>
      </c>
      <c r="C22" s="86">
        <v>12901</v>
      </c>
      <c r="D22" s="86">
        <v>15187</v>
      </c>
      <c r="E22" s="86">
        <v>25700</v>
      </c>
      <c r="F22" s="86">
        <v>37116</v>
      </c>
      <c r="G22" s="86">
        <v>16053</v>
      </c>
      <c r="H22" s="86">
        <v>7395</v>
      </c>
      <c r="I22" s="86">
        <v>11483</v>
      </c>
      <c r="J22" s="86">
        <v>17972</v>
      </c>
      <c r="K22" s="86">
        <v>54561</v>
      </c>
      <c r="L22" s="86">
        <v>17763</v>
      </c>
      <c r="M22" s="86">
        <v>1947</v>
      </c>
      <c r="N22" s="87">
        <f>SUM(B22:M22)</f>
        <v>219335</v>
      </c>
    </row>
    <row r="23" spans="1:14" ht="16.5" thickTop="1" thickBot="1" x14ac:dyDescent="0.25">
      <c r="A23" s="47" t="s">
        <v>98</v>
      </c>
      <c r="B23" s="30"/>
      <c r="C23" s="30"/>
      <c r="D23" s="30"/>
      <c r="E23" s="30"/>
      <c r="F23" s="46"/>
      <c r="G23" s="46"/>
    </row>
    <row r="24" spans="1:14" ht="13.5" thickTop="1" x14ac:dyDescent="0.2">
      <c r="A24" s="52" t="s">
        <v>56</v>
      </c>
      <c r="B24" s="56">
        <v>1</v>
      </c>
      <c r="C24" s="56">
        <v>1</v>
      </c>
      <c r="D24" s="56">
        <v>1</v>
      </c>
      <c r="E24" s="56">
        <v>1</v>
      </c>
      <c r="F24" s="56">
        <v>9</v>
      </c>
      <c r="G24" s="56">
        <v>7</v>
      </c>
      <c r="H24" s="56">
        <v>6</v>
      </c>
      <c r="I24" s="56">
        <v>3</v>
      </c>
      <c r="J24" s="56">
        <v>5</v>
      </c>
      <c r="K24" s="56">
        <v>4</v>
      </c>
      <c r="L24" s="56">
        <v>2</v>
      </c>
      <c r="M24" s="56">
        <v>0</v>
      </c>
      <c r="N24" s="57">
        <f>SUM(B24:M24)</f>
        <v>40</v>
      </c>
    </row>
    <row r="25" spans="1:14" x14ac:dyDescent="0.2">
      <c r="A25" s="34" t="s">
        <v>4</v>
      </c>
      <c r="B25" s="44">
        <v>2</v>
      </c>
      <c r="C25" s="44">
        <v>2</v>
      </c>
      <c r="D25" s="44">
        <v>3</v>
      </c>
      <c r="E25" s="44">
        <v>4</v>
      </c>
      <c r="F25" s="44">
        <v>5</v>
      </c>
      <c r="G25" s="44">
        <v>5</v>
      </c>
      <c r="H25" s="44">
        <v>3</v>
      </c>
      <c r="I25" s="44">
        <v>2</v>
      </c>
      <c r="J25" s="44">
        <v>4</v>
      </c>
      <c r="K25" s="44">
        <v>4</v>
      </c>
      <c r="L25" s="44">
        <v>2</v>
      </c>
      <c r="M25" s="44">
        <v>0</v>
      </c>
      <c r="N25" s="45">
        <f>SUM(B25:M25)</f>
        <v>36</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0.5</v>
      </c>
      <c r="C27" s="88">
        <v>0.5</v>
      </c>
      <c r="D27" s="88">
        <v>0.33</v>
      </c>
      <c r="E27" s="88">
        <v>0.25</v>
      </c>
      <c r="F27" s="88">
        <v>1.8</v>
      </c>
      <c r="G27" s="88">
        <v>1.4</v>
      </c>
      <c r="H27" s="88">
        <v>2</v>
      </c>
      <c r="I27" s="88">
        <v>1.5</v>
      </c>
      <c r="J27" s="88">
        <v>1.25</v>
      </c>
      <c r="K27" s="88">
        <v>1</v>
      </c>
      <c r="L27" s="88">
        <v>1</v>
      </c>
      <c r="M27" s="88">
        <v>0</v>
      </c>
      <c r="N27" s="89">
        <f>IF(N25=0,N24/1,N24/N25)</f>
        <v>1.1111111111111112</v>
      </c>
    </row>
    <row r="28" spans="1:14" x14ac:dyDescent="0.2">
      <c r="A28" s="48" t="s">
        <v>57</v>
      </c>
      <c r="B28" s="90">
        <v>1</v>
      </c>
      <c r="C28" s="90">
        <v>5</v>
      </c>
      <c r="D28" s="90">
        <v>1</v>
      </c>
      <c r="E28" s="90">
        <v>10</v>
      </c>
      <c r="F28" s="90">
        <v>16</v>
      </c>
      <c r="G28" s="90">
        <v>13</v>
      </c>
      <c r="H28" s="90">
        <v>19</v>
      </c>
      <c r="I28" s="90">
        <v>5</v>
      </c>
      <c r="J28" s="90">
        <v>10</v>
      </c>
      <c r="K28" s="90">
        <v>14</v>
      </c>
      <c r="L28" s="90">
        <v>5</v>
      </c>
      <c r="M28" s="90">
        <v>0</v>
      </c>
      <c r="N28" s="91">
        <f>SUM(B28:M28)</f>
        <v>99</v>
      </c>
    </row>
    <row r="29" spans="1:14" x14ac:dyDescent="0.2">
      <c r="A29" s="34" t="s">
        <v>58</v>
      </c>
      <c r="B29" s="92">
        <v>0</v>
      </c>
      <c r="C29" s="92">
        <v>4</v>
      </c>
      <c r="D29" s="92">
        <v>0</v>
      </c>
      <c r="E29" s="92">
        <v>9</v>
      </c>
      <c r="F29" s="92">
        <v>7</v>
      </c>
      <c r="G29" s="92">
        <v>6</v>
      </c>
      <c r="H29" s="92">
        <v>13</v>
      </c>
      <c r="I29" s="92">
        <v>2</v>
      </c>
      <c r="J29" s="92">
        <v>5</v>
      </c>
      <c r="K29" s="92">
        <v>10</v>
      </c>
      <c r="L29" s="92">
        <v>3</v>
      </c>
      <c r="M29" s="92">
        <v>0</v>
      </c>
      <c r="N29" s="93">
        <f>SUM(B29:M29)</f>
        <v>59</v>
      </c>
    </row>
    <row r="30" spans="1:14" x14ac:dyDescent="0.2">
      <c r="A30" s="48" t="s">
        <v>8</v>
      </c>
      <c r="B30" s="94">
        <v>1</v>
      </c>
      <c r="C30" s="94">
        <v>0.2</v>
      </c>
      <c r="D30" s="94">
        <v>1</v>
      </c>
      <c r="E30" s="94">
        <v>0.1</v>
      </c>
      <c r="F30" s="94">
        <v>0.56000000000000005</v>
      </c>
      <c r="G30" s="94">
        <v>0.54</v>
      </c>
      <c r="H30" s="94">
        <v>0.32</v>
      </c>
      <c r="I30" s="94">
        <v>0.6</v>
      </c>
      <c r="J30" s="94">
        <v>0.5</v>
      </c>
      <c r="K30" s="94">
        <v>0.28999999999999998</v>
      </c>
      <c r="L30" s="94">
        <v>0.4</v>
      </c>
      <c r="M30" s="94">
        <v>0</v>
      </c>
      <c r="N30" s="95">
        <f>N24/N28</f>
        <v>0.40404040404040403</v>
      </c>
    </row>
    <row r="31" spans="1:14" ht="13.5" thickBot="1" x14ac:dyDescent="0.25">
      <c r="A31" s="25" t="s">
        <v>59</v>
      </c>
      <c r="B31" s="86">
        <v>1</v>
      </c>
      <c r="C31" s="86">
        <v>4</v>
      </c>
      <c r="D31" s="86">
        <v>0</v>
      </c>
      <c r="E31" s="86">
        <v>5</v>
      </c>
      <c r="F31" s="86">
        <v>8</v>
      </c>
      <c r="G31" s="86">
        <v>6</v>
      </c>
      <c r="H31" s="86">
        <v>0</v>
      </c>
      <c r="I31" s="86">
        <v>3</v>
      </c>
      <c r="J31" s="86">
        <v>4</v>
      </c>
      <c r="K31" s="86">
        <v>8</v>
      </c>
      <c r="L31" s="86">
        <v>2</v>
      </c>
      <c r="M31" s="86">
        <v>0</v>
      </c>
      <c r="N31" s="87">
        <f>SUM(B31:M31)</f>
        <v>41</v>
      </c>
    </row>
    <row r="32" spans="1:14" ht="16.5" thickTop="1" thickBot="1" x14ac:dyDescent="0.25">
      <c r="A32" s="47" t="s">
        <v>91</v>
      </c>
    </row>
    <row r="33" spans="1:14" ht="13.5" thickTop="1" x14ac:dyDescent="0.2">
      <c r="A33" s="52" t="s">
        <v>56</v>
      </c>
      <c r="B33" s="56">
        <v>3</v>
      </c>
      <c r="C33" s="56">
        <v>3</v>
      </c>
      <c r="D33" s="56">
        <v>6</v>
      </c>
      <c r="E33" s="56">
        <v>11</v>
      </c>
      <c r="F33" s="56">
        <v>19</v>
      </c>
      <c r="G33" s="56">
        <v>21</v>
      </c>
      <c r="H33" s="56">
        <v>15</v>
      </c>
      <c r="I33" s="56">
        <v>7</v>
      </c>
      <c r="J33" s="56">
        <v>17</v>
      </c>
      <c r="K33" s="56">
        <v>17</v>
      </c>
      <c r="L33" s="56">
        <v>10</v>
      </c>
      <c r="M33" s="56">
        <v>1</v>
      </c>
      <c r="N33" s="57">
        <f>SUM(B33:M33)</f>
        <v>130</v>
      </c>
    </row>
    <row r="34" spans="1:14" x14ac:dyDescent="0.2">
      <c r="A34" s="34" t="s">
        <v>4</v>
      </c>
      <c r="B34" s="44">
        <v>9</v>
      </c>
      <c r="C34" s="44">
        <v>10</v>
      </c>
      <c r="D34" s="44">
        <v>11</v>
      </c>
      <c r="E34" s="44">
        <v>16</v>
      </c>
      <c r="F34" s="44">
        <v>21</v>
      </c>
      <c r="G34" s="44">
        <v>19</v>
      </c>
      <c r="H34" s="44">
        <v>11</v>
      </c>
      <c r="I34" s="44">
        <v>8</v>
      </c>
      <c r="J34" s="44">
        <v>16</v>
      </c>
      <c r="K34" s="44">
        <v>15</v>
      </c>
      <c r="L34" s="44">
        <v>11</v>
      </c>
      <c r="M34" s="44">
        <v>2</v>
      </c>
      <c r="N34" s="45">
        <f>SUM(B34:M34)</f>
        <v>149</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0.33</v>
      </c>
      <c r="C36" s="88">
        <v>0.3</v>
      </c>
      <c r="D36" s="88">
        <v>0.55000000000000004</v>
      </c>
      <c r="E36" s="88">
        <v>0.69</v>
      </c>
      <c r="F36" s="88">
        <v>0.9</v>
      </c>
      <c r="G36" s="88">
        <v>1.1100000000000001</v>
      </c>
      <c r="H36" s="88">
        <v>1.36</v>
      </c>
      <c r="I36" s="88">
        <v>0.88</v>
      </c>
      <c r="J36" s="88">
        <v>1.06</v>
      </c>
      <c r="K36" s="88">
        <v>1.1299999999999999</v>
      </c>
      <c r="L36" s="88">
        <v>0.91</v>
      </c>
      <c r="M36" s="88">
        <v>0.5</v>
      </c>
      <c r="N36" s="89">
        <f>IF(N34=0,N33/1,N33/N34)</f>
        <v>0.87248322147651003</v>
      </c>
    </row>
    <row r="37" spans="1:14" x14ac:dyDescent="0.2">
      <c r="A37" s="48" t="s">
        <v>57</v>
      </c>
      <c r="B37" s="90">
        <v>4</v>
      </c>
      <c r="C37" s="90">
        <v>11</v>
      </c>
      <c r="D37" s="90">
        <v>17</v>
      </c>
      <c r="E37" s="90">
        <v>42</v>
      </c>
      <c r="F37" s="90">
        <v>52</v>
      </c>
      <c r="G37" s="90">
        <v>53</v>
      </c>
      <c r="H37" s="90">
        <v>62</v>
      </c>
      <c r="I37" s="90">
        <v>21</v>
      </c>
      <c r="J37" s="90">
        <v>51</v>
      </c>
      <c r="K37" s="90">
        <v>51</v>
      </c>
      <c r="L37" s="90">
        <v>28</v>
      </c>
      <c r="M37" s="90">
        <v>2</v>
      </c>
      <c r="N37" s="91">
        <f>SUM(B37:M37)</f>
        <v>394</v>
      </c>
    </row>
    <row r="38" spans="1:14" x14ac:dyDescent="0.2">
      <c r="A38" s="34" t="s">
        <v>58</v>
      </c>
      <c r="B38" s="92">
        <v>1</v>
      </c>
      <c r="C38" s="92">
        <v>8</v>
      </c>
      <c r="D38" s="92">
        <v>11</v>
      </c>
      <c r="E38" s="92">
        <v>31</v>
      </c>
      <c r="F38" s="92">
        <v>33</v>
      </c>
      <c r="G38" s="92">
        <v>32</v>
      </c>
      <c r="H38" s="92">
        <v>47</v>
      </c>
      <c r="I38" s="92">
        <v>14</v>
      </c>
      <c r="J38" s="92">
        <v>34</v>
      </c>
      <c r="K38" s="92">
        <v>34</v>
      </c>
      <c r="L38" s="92">
        <v>18</v>
      </c>
      <c r="M38" s="92">
        <v>1</v>
      </c>
      <c r="N38" s="93">
        <f>SUM(B38:M38)</f>
        <v>264</v>
      </c>
    </row>
    <row r="39" spans="1:14" x14ac:dyDescent="0.2">
      <c r="A39" s="48" t="s">
        <v>8</v>
      </c>
      <c r="B39" s="94">
        <v>0.75</v>
      </c>
      <c r="C39" s="94">
        <v>0.27</v>
      </c>
      <c r="D39" s="94">
        <v>0.35</v>
      </c>
      <c r="E39" s="94">
        <v>0.26</v>
      </c>
      <c r="F39" s="94">
        <v>0.37</v>
      </c>
      <c r="G39" s="94">
        <v>0.4</v>
      </c>
      <c r="H39" s="94">
        <v>0.24</v>
      </c>
      <c r="I39" s="94">
        <v>0.33</v>
      </c>
      <c r="J39" s="94">
        <v>0.33</v>
      </c>
      <c r="K39" s="94">
        <v>0.33</v>
      </c>
      <c r="L39" s="94">
        <v>0.36</v>
      </c>
      <c r="M39" s="94">
        <v>0.5</v>
      </c>
      <c r="N39" s="95">
        <f>N33/N37</f>
        <v>0.32994923857868019</v>
      </c>
    </row>
    <row r="40" spans="1:14" ht="13.5" thickBot="1" x14ac:dyDescent="0.25">
      <c r="A40" s="25" t="s">
        <v>59</v>
      </c>
      <c r="B40" s="86">
        <v>2</v>
      </c>
      <c r="C40" s="86">
        <v>11</v>
      </c>
      <c r="D40" s="86">
        <v>8</v>
      </c>
      <c r="E40" s="86">
        <v>19</v>
      </c>
      <c r="F40" s="86">
        <v>19</v>
      </c>
      <c r="G40" s="86">
        <v>14</v>
      </c>
      <c r="H40" s="86">
        <v>4</v>
      </c>
      <c r="I40" s="86">
        <v>7</v>
      </c>
      <c r="J40" s="86">
        <v>12</v>
      </c>
      <c r="K40" s="86">
        <v>19</v>
      </c>
      <c r="L40" s="86">
        <v>8</v>
      </c>
      <c r="M40" s="86">
        <v>1</v>
      </c>
      <c r="N40" s="87">
        <f>SUM(B40:M40)</f>
        <v>124</v>
      </c>
    </row>
    <row r="41" spans="1:14" ht="16.5" thickTop="1" thickBot="1" x14ac:dyDescent="0.25">
      <c r="A41" s="47" t="s">
        <v>92</v>
      </c>
    </row>
    <row r="42" spans="1:14" ht="13.5" thickTop="1" x14ac:dyDescent="0.2">
      <c r="A42" s="52" t="s">
        <v>78</v>
      </c>
      <c r="B42" s="98">
        <v>0.49</v>
      </c>
      <c r="C42" s="98">
        <v>0.57999999999999996</v>
      </c>
      <c r="D42" s="98">
        <v>0.59</v>
      </c>
      <c r="E42" s="98">
        <v>0.1</v>
      </c>
      <c r="F42" s="98">
        <v>0.67</v>
      </c>
      <c r="G42" s="98">
        <v>0.08</v>
      </c>
      <c r="H42" s="98">
        <v>0.51</v>
      </c>
      <c r="I42" s="98">
        <v>0.74</v>
      </c>
      <c r="J42" s="98">
        <v>0.28000000000000003</v>
      </c>
      <c r="K42" s="98">
        <v>0.3</v>
      </c>
      <c r="L42" s="98">
        <v>0.18</v>
      </c>
      <c r="M42" s="98">
        <v>0</v>
      </c>
      <c r="N42" s="99">
        <f>N6/N15</f>
        <v>0.32838908952297119</v>
      </c>
    </row>
    <row r="43" spans="1:14" x14ac:dyDescent="0.2">
      <c r="A43" s="103" t="s">
        <v>66</v>
      </c>
      <c r="B43" s="104">
        <v>161.72999999999999</v>
      </c>
      <c r="C43" s="104">
        <v>166.67</v>
      </c>
      <c r="D43" s="104">
        <v>241.18</v>
      </c>
      <c r="E43" s="104">
        <v>26.39</v>
      </c>
      <c r="F43" s="104">
        <v>223.33</v>
      </c>
      <c r="G43" s="104">
        <v>27.54</v>
      </c>
      <c r="H43" s="104">
        <v>201.18</v>
      </c>
      <c r="I43" s="104">
        <v>239.53</v>
      </c>
      <c r="J43" s="104">
        <v>98.78</v>
      </c>
      <c r="K43" s="104">
        <v>101.04</v>
      </c>
      <c r="L43" s="104">
        <v>63.4</v>
      </c>
      <c r="M43" s="104">
        <v>0</v>
      </c>
      <c r="N43" s="105">
        <f>N9/N18*100</f>
        <v>111.57109851821154</v>
      </c>
    </row>
    <row r="44" spans="1:14" x14ac:dyDescent="0.2">
      <c r="A44" s="48" t="s">
        <v>62</v>
      </c>
      <c r="B44" s="94">
        <v>0.44</v>
      </c>
      <c r="C44" s="94">
        <v>0.83</v>
      </c>
      <c r="D44" s="94">
        <v>0.13</v>
      </c>
      <c r="E44" s="94">
        <v>0.28000000000000003</v>
      </c>
      <c r="F44" s="94">
        <v>0.28000000000000003</v>
      </c>
      <c r="G44" s="94">
        <v>0.14000000000000001</v>
      </c>
      <c r="H44" s="94">
        <v>0.23</v>
      </c>
      <c r="I44" s="94">
        <v>0.4</v>
      </c>
      <c r="J44" s="94">
        <v>0.16</v>
      </c>
      <c r="K44" s="94">
        <v>0.35</v>
      </c>
      <c r="L44" s="94">
        <v>0.24</v>
      </c>
      <c r="M44" s="94">
        <v>0</v>
      </c>
      <c r="N44" s="95">
        <f>N10/N19</f>
        <v>0.25214824136889119</v>
      </c>
    </row>
    <row r="45" spans="1:14" x14ac:dyDescent="0.2">
      <c r="A45" s="34" t="s">
        <v>67</v>
      </c>
      <c r="B45" s="106">
        <v>112</v>
      </c>
      <c r="C45" s="106">
        <v>75</v>
      </c>
      <c r="D45" s="106">
        <v>455</v>
      </c>
      <c r="E45" s="106">
        <v>35</v>
      </c>
      <c r="F45" s="106">
        <v>236</v>
      </c>
      <c r="G45" s="106">
        <v>60</v>
      </c>
      <c r="H45" s="106">
        <v>221</v>
      </c>
      <c r="I45" s="106">
        <v>186</v>
      </c>
      <c r="J45" s="106">
        <v>183</v>
      </c>
      <c r="K45" s="106">
        <v>83</v>
      </c>
      <c r="L45" s="106">
        <v>74</v>
      </c>
      <c r="M45" s="106">
        <v>0</v>
      </c>
      <c r="N45" s="107">
        <f>N12/N21*100</f>
        <v>130.23651790715451</v>
      </c>
    </row>
    <row r="46" spans="1:14" x14ac:dyDescent="0.2">
      <c r="A46" s="48" t="s">
        <v>79</v>
      </c>
      <c r="B46" s="97">
        <v>0.33</v>
      </c>
      <c r="C46" s="97">
        <v>0.33</v>
      </c>
      <c r="D46" s="97">
        <v>0.17</v>
      </c>
      <c r="E46" s="97">
        <v>0.09</v>
      </c>
      <c r="F46" s="97">
        <v>0.47</v>
      </c>
      <c r="G46" s="97">
        <v>0.33</v>
      </c>
      <c r="H46" s="97">
        <v>0.4</v>
      </c>
      <c r="I46" s="97">
        <v>0.43</v>
      </c>
      <c r="J46" s="97">
        <v>0.28999999999999998</v>
      </c>
      <c r="K46" s="97">
        <v>0.24</v>
      </c>
      <c r="L46" s="97">
        <v>0.2</v>
      </c>
      <c r="M46" s="97">
        <v>0</v>
      </c>
      <c r="N46" s="51">
        <f>N24/N33</f>
        <v>0.30769230769230771</v>
      </c>
    </row>
    <row r="47" spans="1:14" x14ac:dyDescent="0.2">
      <c r="A47" s="103" t="s">
        <v>68</v>
      </c>
      <c r="B47" s="108">
        <v>151.52000000000001</v>
      </c>
      <c r="C47" s="108">
        <v>166.67</v>
      </c>
      <c r="D47" s="108">
        <v>60</v>
      </c>
      <c r="E47" s="108">
        <v>36.229999999999997</v>
      </c>
      <c r="F47" s="108">
        <v>200</v>
      </c>
      <c r="G47" s="108">
        <v>126.13</v>
      </c>
      <c r="H47" s="108">
        <v>147.06</v>
      </c>
      <c r="I47" s="108">
        <v>170.45</v>
      </c>
      <c r="J47" s="108">
        <v>117.92</v>
      </c>
      <c r="K47" s="108">
        <v>88.5</v>
      </c>
      <c r="L47" s="108">
        <v>109.89</v>
      </c>
      <c r="M47" s="108">
        <v>0</v>
      </c>
      <c r="N47" s="109">
        <f>N27/N36*100</f>
        <v>127.35042735042737</v>
      </c>
    </row>
    <row r="48" spans="1:14" x14ac:dyDescent="0.2">
      <c r="A48" s="48" t="s">
        <v>63</v>
      </c>
      <c r="B48" s="94">
        <v>0.25</v>
      </c>
      <c r="C48" s="94">
        <v>0.45</v>
      </c>
      <c r="D48" s="94">
        <v>0.06</v>
      </c>
      <c r="E48" s="94">
        <v>0.24</v>
      </c>
      <c r="F48" s="94">
        <v>0.31</v>
      </c>
      <c r="G48" s="94">
        <v>0.25</v>
      </c>
      <c r="H48" s="94">
        <v>0.31</v>
      </c>
      <c r="I48" s="94">
        <v>0.24</v>
      </c>
      <c r="J48" s="94">
        <v>0.2</v>
      </c>
      <c r="K48" s="94">
        <v>0.27</v>
      </c>
      <c r="L48" s="94">
        <v>0.18</v>
      </c>
      <c r="M48" s="94">
        <v>0</v>
      </c>
      <c r="N48" s="95">
        <f>N28/N37</f>
        <v>0.2512690355329949</v>
      </c>
    </row>
    <row r="49" spans="1:14" ht="13.5" thickBot="1" x14ac:dyDescent="0.25">
      <c r="A49" s="25" t="s">
        <v>69</v>
      </c>
      <c r="B49" s="110">
        <v>133</v>
      </c>
      <c r="C49" s="110">
        <v>74</v>
      </c>
      <c r="D49" s="110">
        <v>286</v>
      </c>
      <c r="E49" s="110">
        <v>38</v>
      </c>
      <c r="F49" s="110">
        <v>151</v>
      </c>
      <c r="G49" s="110">
        <v>135</v>
      </c>
      <c r="H49" s="110">
        <v>133</v>
      </c>
      <c r="I49" s="110">
        <v>182</v>
      </c>
      <c r="J49" s="110">
        <v>152</v>
      </c>
      <c r="K49" s="110">
        <v>88</v>
      </c>
      <c r="L49" s="110">
        <v>111</v>
      </c>
      <c r="M49" s="110">
        <v>0</v>
      </c>
      <c r="N49" s="111">
        <f>N30/N39*100</f>
        <v>122.45532245532245</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2019</v>
      </c>
      <c r="G4" s="36"/>
      <c r="H4" s="35"/>
      <c r="I4" s="35"/>
      <c r="J4" s="35"/>
    </row>
    <row r="5" spans="1:14" ht="15.75" thickBot="1" x14ac:dyDescent="0.25">
      <c r="A5" s="58" t="s">
        <v>99</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26356</v>
      </c>
      <c r="F6" s="56">
        <v>1308</v>
      </c>
      <c r="G6" s="56">
        <v>43434</v>
      </c>
      <c r="H6" s="56">
        <v>4474</v>
      </c>
      <c r="I6" s="56">
        <v>1056</v>
      </c>
      <c r="J6" s="56">
        <v>6985</v>
      </c>
      <c r="K6" s="56">
        <v>0</v>
      </c>
      <c r="L6" s="56">
        <v>11496</v>
      </c>
      <c r="M6" s="56">
        <v>0</v>
      </c>
      <c r="N6" s="57">
        <f>SUM(B6:M6)</f>
        <v>95109</v>
      </c>
    </row>
    <row r="7" spans="1:14" x14ac:dyDescent="0.2">
      <c r="A7" s="34" t="s">
        <v>4</v>
      </c>
      <c r="B7" s="44">
        <v>4790</v>
      </c>
      <c r="C7" s="44">
        <v>4131</v>
      </c>
      <c r="D7" s="44">
        <v>6179</v>
      </c>
      <c r="E7" s="44">
        <v>15446</v>
      </c>
      <c r="F7" s="44">
        <v>17181</v>
      </c>
      <c r="G7" s="44">
        <v>14818</v>
      </c>
      <c r="H7" s="44">
        <v>11825</v>
      </c>
      <c r="I7" s="44">
        <v>8979</v>
      </c>
      <c r="J7" s="44">
        <v>7569</v>
      </c>
      <c r="K7" s="44">
        <v>10301</v>
      </c>
      <c r="L7" s="44">
        <v>5052</v>
      </c>
      <c r="M7" s="44">
        <v>627</v>
      </c>
      <c r="N7" s="45">
        <f>SUM(B7:M7)</f>
        <v>106898</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v>
      </c>
      <c r="C9" s="88">
        <v>0</v>
      </c>
      <c r="D9" s="88">
        <v>0</v>
      </c>
      <c r="E9" s="88">
        <v>1.71</v>
      </c>
      <c r="F9" s="88">
        <v>0.08</v>
      </c>
      <c r="G9" s="88">
        <v>2.93</v>
      </c>
      <c r="H9" s="88">
        <v>0.38</v>
      </c>
      <c r="I9" s="88">
        <v>0.12</v>
      </c>
      <c r="J9" s="88">
        <v>0.92</v>
      </c>
      <c r="K9" s="88">
        <v>0</v>
      </c>
      <c r="L9" s="88">
        <v>2.2799999999999998</v>
      </c>
      <c r="M9" s="88">
        <v>0</v>
      </c>
      <c r="N9" s="89">
        <f>N6/N7</f>
        <v>0.88971730060431442</v>
      </c>
    </row>
    <row r="10" spans="1:14" x14ac:dyDescent="0.2">
      <c r="A10" s="48" t="s">
        <v>6</v>
      </c>
      <c r="B10" s="90">
        <v>3265</v>
      </c>
      <c r="C10" s="90">
        <v>21780</v>
      </c>
      <c r="D10" s="90">
        <v>13680</v>
      </c>
      <c r="E10" s="90">
        <v>57231</v>
      </c>
      <c r="F10" s="90">
        <v>20445</v>
      </c>
      <c r="G10" s="90">
        <v>57409</v>
      </c>
      <c r="H10" s="90">
        <v>32864</v>
      </c>
      <c r="I10" s="90">
        <v>6632</v>
      </c>
      <c r="J10" s="90">
        <v>32750</v>
      </c>
      <c r="K10" s="90">
        <v>15809</v>
      </c>
      <c r="L10" s="90">
        <v>23603</v>
      </c>
      <c r="M10" s="90">
        <v>18680</v>
      </c>
      <c r="N10" s="91">
        <f>SUM(B10:M10)</f>
        <v>304148</v>
      </c>
    </row>
    <row r="11" spans="1:14" x14ac:dyDescent="0.2">
      <c r="A11" s="34" t="s">
        <v>7</v>
      </c>
      <c r="B11" s="92">
        <v>3265</v>
      </c>
      <c r="C11" s="92">
        <v>21780</v>
      </c>
      <c r="D11" s="92">
        <v>13680</v>
      </c>
      <c r="E11" s="92">
        <v>30875</v>
      </c>
      <c r="F11" s="92">
        <v>19137</v>
      </c>
      <c r="G11" s="92">
        <v>13975</v>
      </c>
      <c r="H11" s="92">
        <v>28390</v>
      </c>
      <c r="I11" s="92">
        <v>5576</v>
      </c>
      <c r="J11" s="92">
        <v>25765</v>
      </c>
      <c r="K11" s="92">
        <v>15809</v>
      </c>
      <c r="L11" s="92">
        <v>12107</v>
      </c>
      <c r="M11" s="92">
        <v>18680</v>
      </c>
      <c r="N11" s="93">
        <f>SUM(B11:M11)</f>
        <v>209039</v>
      </c>
    </row>
    <row r="12" spans="1:14" x14ac:dyDescent="0.2">
      <c r="A12" s="48" t="s">
        <v>8</v>
      </c>
      <c r="B12" s="94">
        <v>0</v>
      </c>
      <c r="C12" s="94">
        <v>0</v>
      </c>
      <c r="D12" s="94">
        <v>0</v>
      </c>
      <c r="E12" s="94">
        <v>0.46</v>
      </c>
      <c r="F12" s="94">
        <v>0.06</v>
      </c>
      <c r="G12" s="94">
        <v>0.76</v>
      </c>
      <c r="H12" s="94">
        <v>0.14000000000000001</v>
      </c>
      <c r="I12" s="94">
        <v>0.16</v>
      </c>
      <c r="J12" s="94">
        <v>0.21</v>
      </c>
      <c r="K12" s="94">
        <v>0</v>
      </c>
      <c r="L12" s="94">
        <v>0.49</v>
      </c>
      <c r="M12" s="94">
        <v>0</v>
      </c>
      <c r="N12" s="95">
        <f>N6/N10</f>
        <v>0.31270631403132687</v>
      </c>
    </row>
    <row r="13" spans="1:14" ht="13.5" thickBot="1" x14ac:dyDescent="0.25">
      <c r="A13" s="25" t="s">
        <v>9</v>
      </c>
      <c r="B13" s="86">
        <v>0</v>
      </c>
      <c r="C13" s="86">
        <v>0</v>
      </c>
      <c r="D13" s="86">
        <v>1105</v>
      </c>
      <c r="E13" s="86">
        <v>8938</v>
      </c>
      <c r="F13" s="86">
        <v>13337</v>
      </c>
      <c r="G13" s="86">
        <v>17243</v>
      </c>
      <c r="H13" s="86">
        <v>5827</v>
      </c>
      <c r="I13" s="86">
        <v>750</v>
      </c>
      <c r="J13" s="86">
        <v>9282</v>
      </c>
      <c r="K13" s="86">
        <v>16095</v>
      </c>
      <c r="L13" s="86">
        <v>2890</v>
      </c>
      <c r="M13" s="86">
        <v>12780</v>
      </c>
      <c r="N13" s="87">
        <f>SUM(B13:M13)</f>
        <v>88247</v>
      </c>
    </row>
    <row r="14" spans="1:14" ht="16.5" thickTop="1" thickBot="1" x14ac:dyDescent="0.25">
      <c r="A14" s="47" t="s">
        <v>89</v>
      </c>
    </row>
    <row r="15" spans="1:14" ht="13.5" thickTop="1" x14ac:dyDescent="0.2">
      <c r="A15" s="52" t="s">
        <v>3</v>
      </c>
      <c r="B15" s="56">
        <v>0</v>
      </c>
      <c r="C15" s="56">
        <v>3485</v>
      </c>
      <c r="D15" s="56">
        <v>11257</v>
      </c>
      <c r="E15" s="56">
        <v>81464</v>
      </c>
      <c r="F15" s="56">
        <v>63826</v>
      </c>
      <c r="G15" s="56">
        <v>62603</v>
      </c>
      <c r="H15" s="56">
        <v>21151</v>
      </c>
      <c r="I15" s="56">
        <v>11314</v>
      </c>
      <c r="J15" s="56">
        <v>36148</v>
      </c>
      <c r="K15" s="56">
        <v>20838</v>
      </c>
      <c r="L15" s="56">
        <v>20591</v>
      </c>
      <c r="M15" s="56">
        <v>0</v>
      </c>
      <c r="N15" s="57">
        <f>SUM(B15:M15)</f>
        <v>332677</v>
      </c>
    </row>
    <row r="16" spans="1:14" x14ac:dyDescent="0.2">
      <c r="A16" s="34" t="s">
        <v>4</v>
      </c>
      <c r="B16" s="44">
        <v>17022</v>
      </c>
      <c r="C16" s="44">
        <v>13809</v>
      </c>
      <c r="D16" s="44">
        <v>27961</v>
      </c>
      <c r="E16" s="44">
        <v>41621</v>
      </c>
      <c r="F16" s="44">
        <v>61205</v>
      </c>
      <c r="G16" s="44">
        <v>59364</v>
      </c>
      <c r="H16" s="44">
        <v>58358</v>
      </c>
      <c r="I16" s="44">
        <v>34438</v>
      </c>
      <c r="J16" s="44">
        <v>31799</v>
      </c>
      <c r="K16" s="44">
        <v>40262</v>
      </c>
      <c r="L16" s="44">
        <v>20119</v>
      </c>
      <c r="M16" s="44">
        <v>4299</v>
      </c>
      <c r="N16" s="45">
        <f>SUM(B16:M16)</f>
        <v>410257</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v>
      </c>
      <c r="C18" s="88">
        <v>0.25</v>
      </c>
      <c r="D18" s="88">
        <v>0.4</v>
      </c>
      <c r="E18" s="88">
        <v>1.96</v>
      </c>
      <c r="F18" s="88">
        <v>1.04</v>
      </c>
      <c r="G18" s="88">
        <v>1.05</v>
      </c>
      <c r="H18" s="88">
        <v>0.36</v>
      </c>
      <c r="I18" s="88">
        <v>0.33</v>
      </c>
      <c r="J18" s="88">
        <v>1.1399999999999999</v>
      </c>
      <c r="K18" s="88">
        <v>0.52</v>
      </c>
      <c r="L18" s="88">
        <v>1.02</v>
      </c>
      <c r="M18" s="88">
        <v>0</v>
      </c>
      <c r="N18" s="89">
        <f>N15/N16</f>
        <v>0.81089902183265616</v>
      </c>
    </row>
    <row r="19" spans="1:14" x14ac:dyDescent="0.2">
      <c r="A19" s="48" t="s">
        <v>6</v>
      </c>
      <c r="B19" s="90">
        <v>10503</v>
      </c>
      <c r="C19" s="90">
        <v>30370</v>
      </c>
      <c r="D19" s="90">
        <v>105287</v>
      </c>
      <c r="E19" s="90">
        <v>132983</v>
      </c>
      <c r="F19" s="90">
        <v>216514</v>
      </c>
      <c r="G19" s="90">
        <v>234861</v>
      </c>
      <c r="H19" s="90">
        <v>170781</v>
      </c>
      <c r="I19" s="90">
        <v>48886</v>
      </c>
      <c r="J19" s="90">
        <v>167664</v>
      </c>
      <c r="K19" s="90">
        <v>95747</v>
      </c>
      <c r="L19" s="90">
        <v>70383</v>
      </c>
      <c r="M19" s="90">
        <v>18680</v>
      </c>
      <c r="N19" s="91">
        <f>SUM(B19:M19)</f>
        <v>1302659</v>
      </c>
    </row>
    <row r="20" spans="1:14" x14ac:dyDescent="0.2">
      <c r="A20" s="34" t="s">
        <v>7</v>
      </c>
      <c r="B20" s="92">
        <v>10503</v>
      </c>
      <c r="C20" s="92">
        <v>26885</v>
      </c>
      <c r="D20" s="92">
        <v>94030</v>
      </c>
      <c r="E20" s="92">
        <v>51519</v>
      </c>
      <c r="F20" s="92">
        <v>152688</v>
      </c>
      <c r="G20" s="92">
        <v>172258</v>
      </c>
      <c r="H20" s="92">
        <v>149630</v>
      </c>
      <c r="I20" s="92">
        <v>37572</v>
      </c>
      <c r="J20" s="92">
        <v>131516</v>
      </c>
      <c r="K20" s="92">
        <v>74909</v>
      </c>
      <c r="L20" s="92">
        <v>49792</v>
      </c>
      <c r="M20" s="92">
        <v>18680</v>
      </c>
      <c r="N20" s="93">
        <f>SUM(B20:M20)</f>
        <v>969982</v>
      </c>
    </row>
    <row r="21" spans="1:14" x14ac:dyDescent="0.2">
      <c r="A21" s="48" t="s">
        <v>8</v>
      </c>
      <c r="B21" s="94">
        <v>0</v>
      </c>
      <c r="C21" s="94">
        <v>0.11</v>
      </c>
      <c r="D21" s="94">
        <v>0.11</v>
      </c>
      <c r="E21" s="94">
        <v>0.61</v>
      </c>
      <c r="F21" s="94">
        <v>0.28999999999999998</v>
      </c>
      <c r="G21" s="94">
        <v>0.27</v>
      </c>
      <c r="H21" s="94">
        <v>0.12</v>
      </c>
      <c r="I21" s="94">
        <v>0.23</v>
      </c>
      <c r="J21" s="94">
        <v>0.22</v>
      </c>
      <c r="K21" s="94">
        <v>0.22</v>
      </c>
      <c r="L21" s="94">
        <v>0.28999999999999998</v>
      </c>
      <c r="M21" s="94">
        <v>0</v>
      </c>
      <c r="N21" s="95">
        <f>N15/N19</f>
        <v>0.25538302809868124</v>
      </c>
    </row>
    <row r="22" spans="1:14" ht="13.5" thickBot="1" x14ac:dyDescent="0.25">
      <c r="A22" s="25" t="s">
        <v>9</v>
      </c>
      <c r="B22" s="86">
        <v>385</v>
      </c>
      <c r="C22" s="86">
        <v>3710</v>
      </c>
      <c r="D22" s="86">
        <v>10784</v>
      </c>
      <c r="E22" s="86">
        <v>20864</v>
      </c>
      <c r="F22" s="86">
        <v>29659</v>
      </c>
      <c r="G22" s="86">
        <v>29459</v>
      </c>
      <c r="H22" s="86">
        <v>7907</v>
      </c>
      <c r="I22" s="86">
        <v>7794</v>
      </c>
      <c r="J22" s="86">
        <v>24344</v>
      </c>
      <c r="K22" s="86">
        <v>29930</v>
      </c>
      <c r="L22" s="86">
        <v>6925</v>
      </c>
      <c r="M22" s="86">
        <v>12780</v>
      </c>
      <c r="N22" s="87">
        <f>SUM(B22:M22)</f>
        <v>184541</v>
      </c>
    </row>
    <row r="23" spans="1:14" ht="16.5" thickTop="1" thickBot="1" x14ac:dyDescent="0.25">
      <c r="A23" s="47" t="s">
        <v>100</v>
      </c>
      <c r="B23" s="30"/>
      <c r="C23" s="30"/>
      <c r="D23" s="30"/>
      <c r="E23" s="30"/>
      <c r="F23" s="46"/>
      <c r="G23" s="46"/>
    </row>
    <row r="24" spans="1:14" ht="13.5" thickTop="1" x14ac:dyDescent="0.2">
      <c r="A24" s="52" t="s">
        <v>56</v>
      </c>
      <c r="B24" s="56">
        <v>0</v>
      </c>
      <c r="C24" s="56">
        <v>0</v>
      </c>
      <c r="D24" s="56">
        <v>0</v>
      </c>
      <c r="E24" s="56">
        <v>1</v>
      </c>
      <c r="F24" s="56">
        <v>1</v>
      </c>
      <c r="G24" s="56">
        <v>7</v>
      </c>
      <c r="H24" s="56">
        <v>2</v>
      </c>
      <c r="I24" s="56">
        <v>1</v>
      </c>
      <c r="J24" s="56">
        <v>2</v>
      </c>
      <c r="K24" s="56">
        <v>0</v>
      </c>
      <c r="L24" s="56">
        <v>2</v>
      </c>
      <c r="M24" s="56">
        <v>0</v>
      </c>
      <c r="N24" s="57">
        <f>SUM(B24:M24)</f>
        <v>16</v>
      </c>
    </row>
    <row r="25" spans="1:14" x14ac:dyDescent="0.2">
      <c r="A25" s="34" t="s">
        <v>4</v>
      </c>
      <c r="B25" s="44">
        <v>1</v>
      </c>
      <c r="C25" s="44">
        <v>1</v>
      </c>
      <c r="D25" s="44">
        <v>1</v>
      </c>
      <c r="E25" s="44">
        <v>2</v>
      </c>
      <c r="F25" s="44">
        <v>3</v>
      </c>
      <c r="G25" s="44">
        <v>2</v>
      </c>
      <c r="H25" s="44">
        <v>1</v>
      </c>
      <c r="I25" s="44">
        <v>1</v>
      </c>
      <c r="J25" s="44">
        <v>2</v>
      </c>
      <c r="K25" s="44">
        <v>2</v>
      </c>
      <c r="L25" s="44">
        <v>1</v>
      </c>
      <c r="M25" s="44">
        <v>0</v>
      </c>
      <c r="N25" s="45">
        <f>SUM(B25:M25)</f>
        <v>17</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v>
      </c>
      <c r="C27" s="88">
        <v>0</v>
      </c>
      <c r="D27" s="88">
        <v>0</v>
      </c>
      <c r="E27" s="88">
        <v>0.5</v>
      </c>
      <c r="F27" s="88">
        <v>0.33</v>
      </c>
      <c r="G27" s="88">
        <v>3.5</v>
      </c>
      <c r="H27" s="88">
        <v>2</v>
      </c>
      <c r="I27" s="88">
        <v>1</v>
      </c>
      <c r="J27" s="88">
        <v>1</v>
      </c>
      <c r="K27" s="88">
        <v>0</v>
      </c>
      <c r="L27" s="88">
        <v>2</v>
      </c>
      <c r="M27" s="88">
        <v>0</v>
      </c>
      <c r="N27" s="89">
        <f>IF(N25=0,N24/1,N24/N25)</f>
        <v>0.94117647058823528</v>
      </c>
    </row>
    <row r="28" spans="1:14" x14ac:dyDescent="0.2">
      <c r="A28" s="48" t="s">
        <v>57</v>
      </c>
      <c r="B28" s="90">
        <v>1</v>
      </c>
      <c r="C28" s="90">
        <v>4</v>
      </c>
      <c r="D28" s="90">
        <v>2</v>
      </c>
      <c r="E28" s="90">
        <v>2</v>
      </c>
      <c r="F28" s="90">
        <v>3</v>
      </c>
      <c r="G28" s="90">
        <v>11</v>
      </c>
      <c r="H28" s="90">
        <v>5</v>
      </c>
      <c r="I28" s="90">
        <v>2</v>
      </c>
      <c r="J28" s="90">
        <v>6</v>
      </c>
      <c r="K28" s="90">
        <v>4</v>
      </c>
      <c r="L28" s="90">
        <v>5</v>
      </c>
      <c r="M28" s="90">
        <v>1</v>
      </c>
      <c r="N28" s="91">
        <f>SUM(B28:M28)</f>
        <v>46</v>
      </c>
    </row>
    <row r="29" spans="1:14" x14ac:dyDescent="0.2">
      <c r="A29" s="34" t="s">
        <v>58</v>
      </c>
      <c r="B29" s="92">
        <v>1</v>
      </c>
      <c r="C29" s="92">
        <v>4</v>
      </c>
      <c r="D29" s="92">
        <v>2</v>
      </c>
      <c r="E29" s="92">
        <v>1</v>
      </c>
      <c r="F29" s="92">
        <v>2</v>
      </c>
      <c r="G29" s="92">
        <v>4</v>
      </c>
      <c r="H29" s="92">
        <v>3</v>
      </c>
      <c r="I29" s="92">
        <v>1</v>
      </c>
      <c r="J29" s="92">
        <v>4</v>
      </c>
      <c r="K29" s="92">
        <v>4</v>
      </c>
      <c r="L29" s="92">
        <v>3</v>
      </c>
      <c r="M29" s="92">
        <v>1</v>
      </c>
      <c r="N29" s="93">
        <f>SUM(B29:M29)</f>
        <v>30</v>
      </c>
    </row>
    <row r="30" spans="1:14" x14ac:dyDescent="0.2">
      <c r="A30" s="48" t="s">
        <v>8</v>
      </c>
      <c r="B30" s="94">
        <v>0</v>
      </c>
      <c r="C30" s="94">
        <v>0</v>
      </c>
      <c r="D30" s="94">
        <v>0</v>
      </c>
      <c r="E30" s="94">
        <v>0.5</v>
      </c>
      <c r="F30" s="94">
        <v>0.33</v>
      </c>
      <c r="G30" s="94">
        <v>0.64</v>
      </c>
      <c r="H30" s="94">
        <v>0.4</v>
      </c>
      <c r="I30" s="94">
        <v>0.5</v>
      </c>
      <c r="J30" s="94">
        <v>0.33</v>
      </c>
      <c r="K30" s="94">
        <v>0</v>
      </c>
      <c r="L30" s="94">
        <v>0.4</v>
      </c>
      <c r="M30" s="94">
        <v>0</v>
      </c>
      <c r="N30" s="95">
        <f>N24/N28</f>
        <v>0.34782608695652173</v>
      </c>
    </row>
    <row r="31" spans="1:14" ht="13.5" thickBot="1" x14ac:dyDescent="0.25">
      <c r="A31" s="25" t="s">
        <v>59</v>
      </c>
      <c r="B31" s="86">
        <v>0</v>
      </c>
      <c r="C31" s="86">
        <v>0</v>
      </c>
      <c r="D31" s="86">
        <v>2</v>
      </c>
      <c r="E31" s="86">
        <v>3</v>
      </c>
      <c r="F31" s="86">
        <v>4</v>
      </c>
      <c r="G31" s="86">
        <v>8</v>
      </c>
      <c r="H31" s="86">
        <v>3</v>
      </c>
      <c r="I31" s="86">
        <v>1</v>
      </c>
      <c r="J31" s="86">
        <v>5</v>
      </c>
      <c r="K31" s="86">
        <v>5</v>
      </c>
      <c r="L31" s="86">
        <v>1</v>
      </c>
      <c r="M31" s="86">
        <v>1</v>
      </c>
      <c r="N31" s="87">
        <f>SUM(B31:M31)</f>
        <v>33</v>
      </c>
    </row>
    <row r="32" spans="1:14" ht="16.5" thickTop="1" thickBot="1" x14ac:dyDescent="0.25">
      <c r="A32" s="47" t="s">
        <v>91</v>
      </c>
    </row>
    <row r="33" spans="1:14" ht="13.5" thickTop="1" x14ac:dyDescent="0.2">
      <c r="A33" s="52" t="s">
        <v>56</v>
      </c>
      <c r="B33" s="56">
        <v>0</v>
      </c>
      <c r="C33" s="56">
        <v>2</v>
      </c>
      <c r="D33" s="56">
        <v>3</v>
      </c>
      <c r="E33" s="56">
        <v>9</v>
      </c>
      <c r="F33" s="56">
        <v>18</v>
      </c>
      <c r="G33" s="56">
        <v>13</v>
      </c>
      <c r="H33" s="56">
        <v>5</v>
      </c>
      <c r="I33" s="56">
        <v>4</v>
      </c>
      <c r="J33" s="56">
        <v>7</v>
      </c>
      <c r="K33" s="56">
        <v>8</v>
      </c>
      <c r="L33" s="56">
        <v>7</v>
      </c>
      <c r="M33" s="56">
        <v>0</v>
      </c>
      <c r="N33" s="57">
        <f>SUM(B33:M33)</f>
        <v>76</v>
      </c>
    </row>
    <row r="34" spans="1:14" x14ac:dyDescent="0.2">
      <c r="A34" s="34" t="s">
        <v>4</v>
      </c>
      <c r="B34" s="44">
        <v>5</v>
      </c>
      <c r="C34" s="44">
        <v>5</v>
      </c>
      <c r="D34" s="44">
        <v>6</v>
      </c>
      <c r="E34" s="44">
        <v>9</v>
      </c>
      <c r="F34" s="44">
        <v>12</v>
      </c>
      <c r="G34" s="44">
        <v>10</v>
      </c>
      <c r="H34" s="44">
        <v>6</v>
      </c>
      <c r="I34" s="44">
        <v>4</v>
      </c>
      <c r="J34" s="44">
        <v>9</v>
      </c>
      <c r="K34" s="44">
        <v>9</v>
      </c>
      <c r="L34" s="44">
        <v>6</v>
      </c>
      <c r="M34" s="44">
        <v>1</v>
      </c>
      <c r="N34" s="45">
        <f>SUM(B34:M34)</f>
        <v>82</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v>
      </c>
      <c r="C36" s="88">
        <v>0.4</v>
      </c>
      <c r="D36" s="88">
        <v>0.5</v>
      </c>
      <c r="E36" s="88">
        <v>1</v>
      </c>
      <c r="F36" s="88">
        <v>1.5</v>
      </c>
      <c r="G36" s="88">
        <v>1.3</v>
      </c>
      <c r="H36" s="88">
        <v>0.83</v>
      </c>
      <c r="I36" s="88">
        <v>1</v>
      </c>
      <c r="J36" s="88">
        <v>0.78</v>
      </c>
      <c r="K36" s="88">
        <v>0.89</v>
      </c>
      <c r="L36" s="88">
        <v>1.17</v>
      </c>
      <c r="M36" s="88">
        <v>0</v>
      </c>
      <c r="N36" s="89">
        <f>IF(N34=0,N33/1,N33/N34)</f>
        <v>0.92682926829268297</v>
      </c>
    </row>
    <row r="37" spans="1:14" x14ac:dyDescent="0.2">
      <c r="A37" s="48" t="s">
        <v>57</v>
      </c>
      <c r="B37" s="90">
        <v>3</v>
      </c>
      <c r="C37" s="90">
        <v>8</v>
      </c>
      <c r="D37" s="90">
        <v>12</v>
      </c>
      <c r="E37" s="90">
        <v>18</v>
      </c>
      <c r="F37" s="90">
        <v>35</v>
      </c>
      <c r="G37" s="90">
        <v>38</v>
      </c>
      <c r="H37" s="90">
        <v>19</v>
      </c>
      <c r="I37" s="90">
        <v>15</v>
      </c>
      <c r="J37" s="90">
        <v>25</v>
      </c>
      <c r="K37" s="90">
        <v>20</v>
      </c>
      <c r="L37" s="90">
        <v>17</v>
      </c>
      <c r="M37" s="90">
        <v>1</v>
      </c>
      <c r="N37" s="91">
        <f>SUM(B37:M37)</f>
        <v>211</v>
      </c>
    </row>
    <row r="38" spans="1:14" x14ac:dyDescent="0.2">
      <c r="A38" s="34" t="s">
        <v>58</v>
      </c>
      <c r="B38" s="92">
        <v>3</v>
      </c>
      <c r="C38" s="92">
        <v>6</v>
      </c>
      <c r="D38" s="92">
        <v>9</v>
      </c>
      <c r="E38" s="92">
        <v>9</v>
      </c>
      <c r="F38" s="92">
        <v>17</v>
      </c>
      <c r="G38" s="92">
        <v>25</v>
      </c>
      <c r="H38" s="92">
        <v>14</v>
      </c>
      <c r="I38" s="92">
        <v>11</v>
      </c>
      <c r="J38" s="92">
        <v>18</v>
      </c>
      <c r="K38" s="92">
        <v>12</v>
      </c>
      <c r="L38" s="92">
        <v>10</v>
      </c>
      <c r="M38" s="92">
        <v>1</v>
      </c>
      <c r="N38" s="93">
        <f>SUM(B38:M38)</f>
        <v>135</v>
      </c>
    </row>
    <row r="39" spans="1:14" x14ac:dyDescent="0.2">
      <c r="A39" s="48" t="s">
        <v>8</v>
      </c>
      <c r="B39" s="94">
        <v>0</v>
      </c>
      <c r="C39" s="94">
        <v>0.25</v>
      </c>
      <c r="D39" s="94">
        <v>0.25</v>
      </c>
      <c r="E39" s="94">
        <v>0.5</v>
      </c>
      <c r="F39" s="94">
        <v>0.51</v>
      </c>
      <c r="G39" s="94">
        <v>0.34</v>
      </c>
      <c r="H39" s="94">
        <v>0.26</v>
      </c>
      <c r="I39" s="94">
        <v>0.27</v>
      </c>
      <c r="J39" s="94">
        <v>0.28000000000000003</v>
      </c>
      <c r="K39" s="94">
        <v>0.4</v>
      </c>
      <c r="L39" s="94">
        <v>0.41</v>
      </c>
      <c r="M39" s="94">
        <v>0</v>
      </c>
      <c r="N39" s="95">
        <f>N33/N37</f>
        <v>0.36018957345971564</v>
      </c>
    </row>
    <row r="40" spans="1:14" ht="13.5" thickBot="1" x14ac:dyDescent="0.25">
      <c r="A40" s="25" t="s">
        <v>59</v>
      </c>
      <c r="B40" s="86">
        <v>1</v>
      </c>
      <c r="C40" s="86">
        <v>2</v>
      </c>
      <c r="D40" s="86">
        <v>6</v>
      </c>
      <c r="E40" s="86">
        <v>11</v>
      </c>
      <c r="F40" s="86">
        <v>14</v>
      </c>
      <c r="G40" s="86">
        <v>13</v>
      </c>
      <c r="H40" s="86">
        <v>4</v>
      </c>
      <c r="I40" s="86">
        <v>6</v>
      </c>
      <c r="J40" s="86">
        <v>13</v>
      </c>
      <c r="K40" s="86">
        <v>16</v>
      </c>
      <c r="L40" s="86">
        <v>4</v>
      </c>
      <c r="M40" s="86">
        <v>1</v>
      </c>
      <c r="N40" s="87">
        <f>SUM(B40:M40)</f>
        <v>91</v>
      </c>
    </row>
    <row r="41" spans="1:14" ht="16.5" thickTop="1" thickBot="1" x14ac:dyDescent="0.25">
      <c r="A41" s="47" t="s">
        <v>92</v>
      </c>
    </row>
    <row r="42" spans="1:14" ht="13.5" thickTop="1" x14ac:dyDescent="0.2">
      <c r="A42" s="52" t="s">
        <v>78</v>
      </c>
      <c r="B42" s="98">
        <v>0</v>
      </c>
      <c r="C42" s="98">
        <v>0</v>
      </c>
      <c r="D42" s="98">
        <v>0</v>
      </c>
      <c r="E42" s="98">
        <v>0.32</v>
      </c>
      <c r="F42" s="98">
        <v>0.02</v>
      </c>
      <c r="G42" s="98">
        <v>0.69</v>
      </c>
      <c r="H42" s="98">
        <v>0.21</v>
      </c>
      <c r="I42" s="98">
        <v>0.09</v>
      </c>
      <c r="J42" s="98">
        <v>0.19</v>
      </c>
      <c r="K42" s="98">
        <v>0</v>
      </c>
      <c r="L42" s="98">
        <v>0.56000000000000005</v>
      </c>
      <c r="M42" s="98">
        <v>0</v>
      </c>
      <c r="N42" s="99">
        <f>N6/N15</f>
        <v>0.28588991724705948</v>
      </c>
    </row>
    <row r="43" spans="1:14" x14ac:dyDescent="0.2">
      <c r="A43" s="103" t="s">
        <v>66</v>
      </c>
      <c r="B43" s="104">
        <v>0</v>
      </c>
      <c r="C43" s="104">
        <v>0</v>
      </c>
      <c r="D43" s="104">
        <v>0</v>
      </c>
      <c r="E43" s="104">
        <v>87.24</v>
      </c>
      <c r="F43" s="104">
        <v>7.69</v>
      </c>
      <c r="G43" s="104">
        <v>279.05</v>
      </c>
      <c r="H43" s="104">
        <v>105.56</v>
      </c>
      <c r="I43" s="104">
        <v>36.36</v>
      </c>
      <c r="J43" s="104">
        <v>80.7</v>
      </c>
      <c r="K43" s="104">
        <v>0</v>
      </c>
      <c r="L43" s="104">
        <v>223.53</v>
      </c>
      <c r="M43" s="104">
        <v>0</v>
      </c>
      <c r="N43" s="105">
        <f>N9/N18*100</f>
        <v>109.7198635896152</v>
      </c>
    </row>
    <row r="44" spans="1:14" x14ac:dyDescent="0.2">
      <c r="A44" s="48" t="s">
        <v>62</v>
      </c>
      <c r="B44" s="94">
        <v>0.31</v>
      </c>
      <c r="C44" s="94">
        <v>0.72</v>
      </c>
      <c r="D44" s="94">
        <v>0.13</v>
      </c>
      <c r="E44" s="94">
        <v>0.43</v>
      </c>
      <c r="F44" s="94">
        <v>0.09</v>
      </c>
      <c r="G44" s="94">
        <v>0.24</v>
      </c>
      <c r="H44" s="94">
        <v>0.19</v>
      </c>
      <c r="I44" s="94">
        <v>0.14000000000000001</v>
      </c>
      <c r="J44" s="94">
        <v>0.2</v>
      </c>
      <c r="K44" s="94">
        <v>0.17</v>
      </c>
      <c r="L44" s="94">
        <v>0.34</v>
      </c>
      <c r="M44" s="94">
        <v>1</v>
      </c>
      <c r="N44" s="95">
        <f>N10/N19</f>
        <v>0.23348243861210033</v>
      </c>
    </row>
    <row r="45" spans="1:14" x14ac:dyDescent="0.2">
      <c r="A45" s="34" t="s">
        <v>67</v>
      </c>
      <c r="B45" s="106">
        <v>0</v>
      </c>
      <c r="C45" s="106">
        <v>0</v>
      </c>
      <c r="D45" s="106">
        <v>0</v>
      </c>
      <c r="E45" s="106">
        <v>75</v>
      </c>
      <c r="F45" s="106">
        <v>21</v>
      </c>
      <c r="G45" s="106">
        <v>281</v>
      </c>
      <c r="H45" s="106">
        <v>117</v>
      </c>
      <c r="I45" s="106">
        <v>70</v>
      </c>
      <c r="J45" s="106">
        <v>95</v>
      </c>
      <c r="K45" s="106">
        <v>0</v>
      </c>
      <c r="L45" s="106">
        <v>169</v>
      </c>
      <c r="M45" s="106">
        <v>0</v>
      </c>
      <c r="N45" s="107">
        <f>N12/N21*100</f>
        <v>122.44600448174484</v>
      </c>
    </row>
    <row r="46" spans="1:14" x14ac:dyDescent="0.2">
      <c r="A46" s="48" t="s">
        <v>79</v>
      </c>
      <c r="B46" s="97">
        <v>0</v>
      </c>
      <c r="C46" s="97">
        <v>0</v>
      </c>
      <c r="D46" s="97">
        <v>0</v>
      </c>
      <c r="E46" s="97">
        <v>0.11</v>
      </c>
      <c r="F46" s="97">
        <v>0.06</v>
      </c>
      <c r="G46" s="97">
        <v>0.54</v>
      </c>
      <c r="H46" s="97">
        <v>0.4</v>
      </c>
      <c r="I46" s="97">
        <v>0.25</v>
      </c>
      <c r="J46" s="97">
        <v>0.28999999999999998</v>
      </c>
      <c r="K46" s="97">
        <v>0</v>
      </c>
      <c r="L46" s="97">
        <v>0.28999999999999998</v>
      </c>
      <c r="M46" s="97">
        <v>0</v>
      </c>
      <c r="N46" s="51">
        <f>N24/N33</f>
        <v>0.21052631578947367</v>
      </c>
    </row>
    <row r="47" spans="1:14" x14ac:dyDescent="0.2">
      <c r="A47" s="103" t="s">
        <v>68</v>
      </c>
      <c r="B47" s="108">
        <v>0</v>
      </c>
      <c r="C47" s="108">
        <v>0</v>
      </c>
      <c r="D47" s="108">
        <v>0</v>
      </c>
      <c r="E47" s="108">
        <v>50</v>
      </c>
      <c r="F47" s="108">
        <v>22</v>
      </c>
      <c r="G47" s="108">
        <v>269.23</v>
      </c>
      <c r="H47" s="108">
        <v>240.96</v>
      </c>
      <c r="I47" s="108">
        <v>100</v>
      </c>
      <c r="J47" s="108">
        <v>128.21</v>
      </c>
      <c r="K47" s="108">
        <v>0</v>
      </c>
      <c r="L47" s="108">
        <v>170.94</v>
      </c>
      <c r="M47" s="108">
        <v>0</v>
      </c>
      <c r="N47" s="109">
        <f>N27/N36*100</f>
        <v>101.54798761609906</v>
      </c>
    </row>
    <row r="48" spans="1:14" x14ac:dyDescent="0.2">
      <c r="A48" s="48" t="s">
        <v>63</v>
      </c>
      <c r="B48" s="94">
        <v>0.33</v>
      </c>
      <c r="C48" s="94">
        <v>0.5</v>
      </c>
      <c r="D48" s="94">
        <v>0.17</v>
      </c>
      <c r="E48" s="94">
        <v>0.11</v>
      </c>
      <c r="F48" s="94">
        <v>0.09</v>
      </c>
      <c r="G48" s="94">
        <v>0.28999999999999998</v>
      </c>
      <c r="H48" s="94">
        <v>0.26</v>
      </c>
      <c r="I48" s="94">
        <v>0.13</v>
      </c>
      <c r="J48" s="94">
        <v>0.24</v>
      </c>
      <c r="K48" s="94">
        <v>0.2</v>
      </c>
      <c r="L48" s="94">
        <v>0.28999999999999998</v>
      </c>
      <c r="M48" s="94">
        <v>1</v>
      </c>
      <c r="N48" s="95">
        <f>N28/N37</f>
        <v>0.21800947867298578</v>
      </c>
    </row>
    <row r="49" spans="1:14" ht="13.5" thickBot="1" x14ac:dyDescent="0.25">
      <c r="A49" s="25" t="s">
        <v>69</v>
      </c>
      <c r="B49" s="110">
        <v>0</v>
      </c>
      <c r="C49" s="110">
        <v>0</v>
      </c>
      <c r="D49" s="110">
        <v>0</v>
      </c>
      <c r="E49" s="110">
        <v>100</v>
      </c>
      <c r="F49" s="110">
        <v>65</v>
      </c>
      <c r="G49" s="110">
        <v>188</v>
      </c>
      <c r="H49" s="110">
        <v>154</v>
      </c>
      <c r="I49" s="110">
        <v>185</v>
      </c>
      <c r="J49" s="110">
        <v>118</v>
      </c>
      <c r="K49" s="110">
        <v>0</v>
      </c>
      <c r="L49" s="110">
        <v>98</v>
      </c>
      <c r="M49" s="110">
        <v>0</v>
      </c>
      <c r="N49" s="111">
        <f>N30/N39*100</f>
        <v>96.567505720823803</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2020</v>
      </c>
      <c r="G4" s="36"/>
      <c r="H4" s="35"/>
      <c r="I4" s="35"/>
      <c r="J4" s="35"/>
    </row>
    <row r="5" spans="1:14" ht="15.75" thickBot="1" x14ac:dyDescent="0.25">
      <c r="A5" s="58" t="s">
        <v>101</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2400</v>
      </c>
      <c r="E6" s="56">
        <v>1205</v>
      </c>
      <c r="F6" s="56">
        <v>12090</v>
      </c>
      <c r="G6" s="56">
        <v>0</v>
      </c>
      <c r="H6" s="56">
        <v>12546</v>
      </c>
      <c r="I6" s="56">
        <v>21550</v>
      </c>
      <c r="J6" s="56">
        <v>0</v>
      </c>
      <c r="K6" s="56">
        <v>14355</v>
      </c>
      <c r="L6" s="56">
        <v>0</v>
      </c>
      <c r="M6" s="56">
        <v>0</v>
      </c>
      <c r="N6" s="57">
        <f>SUM(B6:M6)</f>
        <v>64146</v>
      </c>
    </row>
    <row r="7" spans="1:14" x14ac:dyDescent="0.2">
      <c r="A7" s="34" t="s">
        <v>4</v>
      </c>
      <c r="B7" s="44">
        <v>2904</v>
      </c>
      <c r="C7" s="44">
        <v>2599</v>
      </c>
      <c r="D7" s="44">
        <v>3678</v>
      </c>
      <c r="E7" s="44">
        <v>9116</v>
      </c>
      <c r="F7" s="44">
        <v>10435</v>
      </c>
      <c r="G7" s="44">
        <v>10211</v>
      </c>
      <c r="H7" s="44">
        <v>8735</v>
      </c>
      <c r="I7" s="44">
        <v>6388</v>
      </c>
      <c r="J7" s="44">
        <v>5362</v>
      </c>
      <c r="K7" s="44">
        <v>7258</v>
      </c>
      <c r="L7" s="44">
        <v>3484</v>
      </c>
      <c r="M7" s="44">
        <v>425</v>
      </c>
      <c r="N7" s="45">
        <f>SUM(B7:M7)</f>
        <v>70595</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v>
      </c>
      <c r="C9" s="88">
        <v>0</v>
      </c>
      <c r="D9" s="88">
        <v>0.65</v>
      </c>
      <c r="E9" s="88">
        <v>0.13</v>
      </c>
      <c r="F9" s="88">
        <v>1.1599999999999999</v>
      </c>
      <c r="G9" s="88">
        <v>0</v>
      </c>
      <c r="H9" s="88">
        <v>1.44</v>
      </c>
      <c r="I9" s="88">
        <v>3.37</v>
      </c>
      <c r="J9" s="88">
        <v>0</v>
      </c>
      <c r="K9" s="88">
        <v>1.98</v>
      </c>
      <c r="L9" s="88">
        <v>0</v>
      </c>
      <c r="M9" s="88">
        <v>0</v>
      </c>
      <c r="N9" s="89">
        <f>N6/N7</f>
        <v>0.90864792124088112</v>
      </c>
    </row>
    <row r="10" spans="1:14" x14ac:dyDescent="0.2">
      <c r="A10" s="48" t="s">
        <v>6</v>
      </c>
      <c r="B10" s="90">
        <v>36290</v>
      </c>
      <c r="C10" s="90">
        <v>13800</v>
      </c>
      <c r="D10" s="90">
        <v>9184</v>
      </c>
      <c r="E10" s="90">
        <v>25823</v>
      </c>
      <c r="F10" s="90">
        <v>40390</v>
      </c>
      <c r="G10" s="90">
        <v>121959</v>
      </c>
      <c r="H10" s="90">
        <v>25655</v>
      </c>
      <c r="I10" s="90">
        <v>69750</v>
      </c>
      <c r="J10" s="90">
        <v>41635</v>
      </c>
      <c r="K10" s="90">
        <v>76422</v>
      </c>
      <c r="L10" s="90">
        <v>5982</v>
      </c>
      <c r="M10" s="90">
        <v>0</v>
      </c>
      <c r="N10" s="91">
        <f>SUM(B10:M10)</f>
        <v>466890</v>
      </c>
    </row>
    <row r="11" spans="1:14" x14ac:dyDescent="0.2">
      <c r="A11" s="34" t="s">
        <v>7</v>
      </c>
      <c r="B11" s="92">
        <v>36290</v>
      </c>
      <c r="C11" s="92">
        <v>13800</v>
      </c>
      <c r="D11" s="92">
        <v>6784</v>
      </c>
      <c r="E11" s="92">
        <v>24618</v>
      </c>
      <c r="F11" s="92">
        <v>28300</v>
      </c>
      <c r="G11" s="92">
        <v>121959</v>
      </c>
      <c r="H11" s="92">
        <v>13109</v>
      </c>
      <c r="I11" s="92">
        <v>48200</v>
      </c>
      <c r="J11" s="92">
        <v>41635</v>
      </c>
      <c r="K11" s="92">
        <v>62067</v>
      </c>
      <c r="L11" s="92">
        <v>5982</v>
      </c>
      <c r="M11" s="92">
        <v>0</v>
      </c>
      <c r="N11" s="93">
        <f>SUM(B11:M11)</f>
        <v>402744</v>
      </c>
    </row>
    <row r="12" spans="1:14" x14ac:dyDescent="0.2">
      <c r="A12" s="48" t="s">
        <v>8</v>
      </c>
      <c r="B12" s="94">
        <v>0</v>
      </c>
      <c r="C12" s="94">
        <v>0</v>
      </c>
      <c r="D12" s="94">
        <v>0.26</v>
      </c>
      <c r="E12" s="94">
        <v>0.05</v>
      </c>
      <c r="F12" s="94">
        <v>0.3</v>
      </c>
      <c r="G12" s="94">
        <v>0</v>
      </c>
      <c r="H12" s="94">
        <v>0.49</v>
      </c>
      <c r="I12" s="94">
        <v>0.31</v>
      </c>
      <c r="J12" s="94">
        <v>0</v>
      </c>
      <c r="K12" s="94">
        <v>0.19</v>
      </c>
      <c r="L12" s="94">
        <v>0</v>
      </c>
      <c r="M12" s="94">
        <v>0</v>
      </c>
      <c r="N12" s="95">
        <f>N6/N10</f>
        <v>0.13738996337467069</v>
      </c>
    </row>
    <row r="13" spans="1:14" ht="13.5" thickBot="1" x14ac:dyDescent="0.25">
      <c r="A13" s="25" t="s">
        <v>9</v>
      </c>
      <c r="B13" s="86">
        <v>4088</v>
      </c>
      <c r="C13" s="86">
        <v>0</v>
      </c>
      <c r="D13" s="86">
        <v>7000</v>
      </c>
      <c r="E13" s="86">
        <v>9239</v>
      </c>
      <c r="F13" s="86">
        <v>1295</v>
      </c>
      <c r="G13" s="86">
        <v>35595</v>
      </c>
      <c r="H13" s="86">
        <v>2038</v>
      </c>
      <c r="I13" s="86">
        <v>0</v>
      </c>
      <c r="J13" s="86">
        <v>6998</v>
      </c>
      <c r="K13" s="86">
        <v>8462</v>
      </c>
      <c r="L13" s="86">
        <v>2316</v>
      </c>
      <c r="M13" s="86">
        <v>0</v>
      </c>
      <c r="N13" s="87">
        <f>SUM(B13:M13)</f>
        <v>77031</v>
      </c>
    </row>
    <row r="14" spans="1:14" ht="16.5" thickTop="1" thickBot="1" x14ac:dyDescent="0.25">
      <c r="A14" s="47" t="s">
        <v>89</v>
      </c>
    </row>
    <row r="15" spans="1:14" ht="13.5" thickTop="1" x14ac:dyDescent="0.2">
      <c r="A15" s="52" t="s">
        <v>3</v>
      </c>
      <c r="B15" s="56">
        <v>5388</v>
      </c>
      <c r="C15" s="56">
        <v>485</v>
      </c>
      <c r="D15" s="56">
        <v>10657</v>
      </c>
      <c r="E15" s="56">
        <v>28201</v>
      </c>
      <c r="F15" s="56">
        <v>19651</v>
      </c>
      <c r="G15" s="56">
        <v>11918</v>
      </c>
      <c r="H15" s="56">
        <v>34040</v>
      </c>
      <c r="I15" s="56">
        <v>55393</v>
      </c>
      <c r="J15" s="56">
        <v>13139</v>
      </c>
      <c r="K15" s="56">
        <v>45569</v>
      </c>
      <c r="L15" s="56">
        <v>1262</v>
      </c>
      <c r="M15" s="56">
        <v>0</v>
      </c>
      <c r="N15" s="57">
        <f>SUM(B15:M15)</f>
        <v>225703</v>
      </c>
    </row>
    <row r="16" spans="1:14" x14ac:dyDescent="0.2">
      <c r="A16" s="34" t="s">
        <v>4</v>
      </c>
      <c r="B16" s="44">
        <v>11699</v>
      </c>
      <c r="C16" s="44">
        <v>9298</v>
      </c>
      <c r="D16" s="44">
        <v>19042</v>
      </c>
      <c r="E16" s="44">
        <v>26956</v>
      </c>
      <c r="F16" s="44">
        <v>39975</v>
      </c>
      <c r="G16" s="44">
        <v>39051</v>
      </c>
      <c r="H16" s="44">
        <v>38672</v>
      </c>
      <c r="I16" s="44">
        <v>23270</v>
      </c>
      <c r="J16" s="44">
        <v>21909</v>
      </c>
      <c r="K16" s="44">
        <v>27885</v>
      </c>
      <c r="L16" s="44">
        <v>14226</v>
      </c>
      <c r="M16" s="44">
        <v>3129</v>
      </c>
      <c r="N16" s="45">
        <f>SUM(B16:M16)</f>
        <v>275112</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0.46</v>
      </c>
      <c r="C18" s="88">
        <v>0.05</v>
      </c>
      <c r="D18" s="88">
        <v>0.56000000000000005</v>
      </c>
      <c r="E18" s="88">
        <v>1.05</v>
      </c>
      <c r="F18" s="88">
        <v>0.49</v>
      </c>
      <c r="G18" s="88">
        <v>0.31</v>
      </c>
      <c r="H18" s="88">
        <v>0.88</v>
      </c>
      <c r="I18" s="88">
        <v>2.38</v>
      </c>
      <c r="J18" s="88">
        <v>0.6</v>
      </c>
      <c r="K18" s="88">
        <v>1.63</v>
      </c>
      <c r="L18" s="88">
        <v>0.09</v>
      </c>
      <c r="M18" s="88">
        <v>0</v>
      </c>
      <c r="N18" s="89">
        <f>N15/N16</f>
        <v>0.82040405362179769</v>
      </c>
    </row>
    <row r="19" spans="1:14" x14ac:dyDescent="0.2">
      <c r="A19" s="48" t="s">
        <v>6</v>
      </c>
      <c r="B19" s="90">
        <v>41678</v>
      </c>
      <c r="C19" s="90">
        <v>20810</v>
      </c>
      <c r="D19" s="90">
        <v>41624</v>
      </c>
      <c r="E19" s="90">
        <v>100585</v>
      </c>
      <c r="F19" s="90">
        <v>96077</v>
      </c>
      <c r="G19" s="90">
        <v>361109</v>
      </c>
      <c r="H19" s="90">
        <v>249304</v>
      </c>
      <c r="I19" s="90">
        <v>248349</v>
      </c>
      <c r="J19" s="90">
        <v>106426</v>
      </c>
      <c r="K19" s="90">
        <v>232664</v>
      </c>
      <c r="L19" s="90">
        <v>46156</v>
      </c>
      <c r="M19" s="90">
        <v>0</v>
      </c>
      <c r="N19" s="91">
        <f>SUM(B19:M19)</f>
        <v>1544782</v>
      </c>
    </row>
    <row r="20" spans="1:14" x14ac:dyDescent="0.2">
      <c r="A20" s="34" t="s">
        <v>7</v>
      </c>
      <c r="B20" s="92">
        <v>36290</v>
      </c>
      <c r="C20" s="92">
        <v>20325</v>
      </c>
      <c r="D20" s="92">
        <v>30967</v>
      </c>
      <c r="E20" s="92">
        <v>72384</v>
      </c>
      <c r="F20" s="92">
        <v>76426</v>
      </c>
      <c r="G20" s="92">
        <v>349191</v>
      </c>
      <c r="H20" s="92">
        <v>215264</v>
      </c>
      <c r="I20" s="92">
        <v>192956</v>
      </c>
      <c r="J20" s="92">
        <v>93287</v>
      </c>
      <c r="K20" s="92">
        <v>187095</v>
      </c>
      <c r="L20" s="92">
        <v>44894</v>
      </c>
      <c r="M20" s="92">
        <v>0</v>
      </c>
      <c r="N20" s="93">
        <f>SUM(B20:M20)</f>
        <v>1319079</v>
      </c>
    </row>
    <row r="21" spans="1:14" x14ac:dyDescent="0.2">
      <c r="A21" s="48" t="s">
        <v>8</v>
      </c>
      <c r="B21" s="94">
        <v>0.13</v>
      </c>
      <c r="C21" s="94">
        <v>0.02</v>
      </c>
      <c r="D21" s="94">
        <v>0.26</v>
      </c>
      <c r="E21" s="94">
        <v>0.28000000000000003</v>
      </c>
      <c r="F21" s="94">
        <v>0.2</v>
      </c>
      <c r="G21" s="94">
        <v>0.03</v>
      </c>
      <c r="H21" s="94">
        <v>0.14000000000000001</v>
      </c>
      <c r="I21" s="94">
        <v>0.22</v>
      </c>
      <c r="J21" s="94">
        <v>0.12</v>
      </c>
      <c r="K21" s="94">
        <v>0.2</v>
      </c>
      <c r="L21" s="94">
        <v>0.03</v>
      </c>
      <c r="M21" s="94">
        <v>0</v>
      </c>
      <c r="N21" s="95">
        <f>N15/N19</f>
        <v>0.14610669984502667</v>
      </c>
    </row>
    <row r="22" spans="1:14" ht="13.5" thickBot="1" x14ac:dyDescent="0.25">
      <c r="A22" s="25" t="s">
        <v>9</v>
      </c>
      <c r="B22" s="86">
        <v>4088</v>
      </c>
      <c r="C22" s="86">
        <v>235</v>
      </c>
      <c r="D22" s="86">
        <v>15275</v>
      </c>
      <c r="E22" s="86">
        <v>21123</v>
      </c>
      <c r="F22" s="86">
        <v>32682</v>
      </c>
      <c r="G22" s="86">
        <v>36995</v>
      </c>
      <c r="H22" s="86">
        <v>59896</v>
      </c>
      <c r="I22" s="86">
        <v>11014</v>
      </c>
      <c r="J22" s="86">
        <v>25827</v>
      </c>
      <c r="K22" s="86">
        <v>25332</v>
      </c>
      <c r="L22" s="86">
        <v>2316</v>
      </c>
      <c r="M22" s="86">
        <v>0</v>
      </c>
      <c r="N22" s="87">
        <f>SUM(B22:M22)</f>
        <v>234783</v>
      </c>
    </row>
    <row r="23" spans="1:14" ht="16.5" thickTop="1" thickBot="1" x14ac:dyDescent="0.25">
      <c r="A23" s="47" t="s">
        <v>102</v>
      </c>
      <c r="B23" s="30"/>
      <c r="C23" s="30"/>
      <c r="D23" s="30"/>
      <c r="E23" s="30"/>
      <c r="F23" s="46"/>
      <c r="G23" s="46"/>
    </row>
    <row r="24" spans="1:14" ht="13.5" thickTop="1" x14ac:dyDescent="0.2">
      <c r="A24" s="52" t="s">
        <v>56</v>
      </c>
      <c r="B24" s="56">
        <v>0</v>
      </c>
      <c r="C24" s="56">
        <v>0</v>
      </c>
      <c r="D24" s="56">
        <v>1</v>
      </c>
      <c r="E24" s="56">
        <v>1</v>
      </c>
      <c r="F24" s="56">
        <v>2</v>
      </c>
      <c r="G24" s="56">
        <v>0</v>
      </c>
      <c r="H24" s="56">
        <v>1</v>
      </c>
      <c r="I24" s="56">
        <v>1</v>
      </c>
      <c r="J24" s="56">
        <v>0</v>
      </c>
      <c r="K24" s="56">
        <v>1</v>
      </c>
      <c r="L24" s="56">
        <v>0</v>
      </c>
      <c r="M24" s="56">
        <v>0</v>
      </c>
      <c r="N24" s="57">
        <f>SUM(B24:M24)</f>
        <v>7</v>
      </c>
    </row>
    <row r="25" spans="1:14" x14ac:dyDescent="0.2">
      <c r="A25" s="34" t="s">
        <v>4</v>
      </c>
      <c r="B25" s="44">
        <v>0</v>
      </c>
      <c r="C25" s="44">
        <v>1</v>
      </c>
      <c r="D25" s="44">
        <v>1</v>
      </c>
      <c r="E25" s="44">
        <v>1</v>
      </c>
      <c r="F25" s="44">
        <v>1</v>
      </c>
      <c r="G25" s="44">
        <v>1</v>
      </c>
      <c r="H25" s="44">
        <v>1</v>
      </c>
      <c r="I25" s="44">
        <v>0</v>
      </c>
      <c r="J25" s="44">
        <v>1</v>
      </c>
      <c r="K25" s="44">
        <v>1</v>
      </c>
      <c r="L25" s="44">
        <v>0</v>
      </c>
      <c r="M25" s="44">
        <v>0</v>
      </c>
      <c r="N25" s="45">
        <f>SUM(B25:M25)</f>
        <v>8</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v>
      </c>
      <c r="C27" s="88">
        <v>0</v>
      </c>
      <c r="D27" s="88">
        <v>1</v>
      </c>
      <c r="E27" s="88">
        <v>1</v>
      </c>
      <c r="F27" s="88">
        <v>2</v>
      </c>
      <c r="G27" s="88">
        <v>0</v>
      </c>
      <c r="H27" s="88">
        <v>1</v>
      </c>
      <c r="I27" s="88">
        <v>1</v>
      </c>
      <c r="J27" s="88">
        <v>0</v>
      </c>
      <c r="K27" s="88">
        <v>1</v>
      </c>
      <c r="L27" s="88">
        <v>0</v>
      </c>
      <c r="M27" s="88">
        <v>0</v>
      </c>
      <c r="N27" s="89">
        <f>IF(N25=0,N24/1,N24/N25)</f>
        <v>0.875</v>
      </c>
    </row>
    <row r="28" spans="1:14" x14ac:dyDescent="0.2">
      <c r="A28" s="48" t="s">
        <v>57</v>
      </c>
      <c r="B28" s="90">
        <v>2</v>
      </c>
      <c r="C28" s="90">
        <v>1</v>
      </c>
      <c r="D28" s="90">
        <v>3</v>
      </c>
      <c r="E28" s="90">
        <v>3</v>
      </c>
      <c r="F28" s="90">
        <v>5</v>
      </c>
      <c r="G28" s="90">
        <v>6</v>
      </c>
      <c r="H28" s="90">
        <v>4</v>
      </c>
      <c r="I28" s="90">
        <v>2</v>
      </c>
      <c r="J28" s="90">
        <v>3</v>
      </c>
      <c r="K28" s="90">
        <v>6</v>
      </c>
      <c r="L28" s="90">
        <v>1</v>
      </c>
      <c r="M28" s="90">
        <v>0</v>
      </c>
      <c r="N28" s="91">
        <f>SUM(B28:M28)</f>
        <v>36</v>
      </c>
    </row>
    <row r="29" spans="1:14" x14ac:dyDescent="0.2">
      <c r="A29" s="34" t="s">
        <v>58</v>
      </c>
      <c r="B29" s="92">
        <v>2</v>
      </c>
      <c r="C29" s="92">
        <v>1</v>
      </c>
      <c r="D29" s="92">
        <v>2</v>
      </c>
      <c r="E29" s="92">
        <v>2</v>
      </c>
      <c r="F29" s="92">
        <v>3</v>
      </c>
      <c r="G29" s="92">
        <v>6</v>
      </c>
      <c r="H29" s="92">
        <v>3</v>
      </c>
      <c r="I29" s="92">
        <v>1</v>
      </c>
      <c r="J29" s="92">
        <v>3</v>
      </c>
      <c r="K29" s="92">
        <v>5</v>
      </c>
      <c r="L29" s="92">
        <v>1</v>
      </c>
      <c r="M29" s="92">
        <v>0</v>
      </c>
      <c r="N29" s="93">
        <f>SUM(B29:M29)</f>
        <v>29</v>
      </c>
    </row>
    <row r="30" spans="1:14" x14ac:dyDescent="0.2">
      <c r="A30" s="48" t="s">
        <v>8</v>
      </c>
      <c r="B30" s="94">
        <v>0</v>
      </c>
      <c r="C30" s="94">
        <v>0</v>
      </c>
      <c r="D30" s="94">
        <v>0.33</v>
      </c>
      <c r="E30" s="94">
        <v>0.33</v>
      </c>
      <c r="F30" s="94">
        <v>0.4</v>
      </c>
      <c r="G30" s="94">
        <v>0</v>
      </c>
      <c r="H30" s="94">
        <v>0.25</v>
      </c>
      <c r="I30" s="94">
        <v>0.5</v>
      </c>
      <c r="J30" s="94">
        <v>0</v>
      </c>
      <c r="K30" s="94">
        <v>0.17</v>
      </c>
      <c r="L30" s="94">
        <v>0</v>
      </c>
      <c r="M30" s="94">
        <v>0</v>
      </c>
      <c r="N30" s="95">
        <f>N24/N28</f>
        <v>0.19444444444444445</v>
      </c>
    </row>
    <row r="31" spans="1:14" ht="13.5" thickBot="1" x14ac:dyDescent="0.25">
      <c r="A31" s="25" t="s">
        <v>59</v>
      </c>
      <c r="B31" s="86">
        <v>2</v>
      </c>
      <c r="C31" s="86">
        <v>0</v>
      </c>
      <c r="D31" s="86">
        <v>1</v>
      </c>
      <c r="E31" s="86">
        <v>4</v>
      </c>
      <c r="F31" s="86">
        <v>1</v>
      </c>
      <c r="G31" s="86">
        <v>2</v>
      </c>
      <c r="H31" s="86">
        <v>1</v>
      </c>
      <c r="I31" s="86">
        <v>0</v>
      </c>
      <c r="J31" s="86">
        <v>2</v>
      </c>
      <c r="K31" s="86">
        <v>4</v>
      </c>
      <c r="L31" s="86">
        <v>1</v>
      </c>
      <c r="M31" s="86">
        <v>0</v>
      </c>
      <c r="N31" s="87">
        <f>SUM(B31:M31)</f>
        <v>18</v>
      </c>
    </row>
    <row r="32" spans="1:14" ht="16.5" thickTop="1" thickBot="1" x14ac:dyDescent="0.25">
      <c r="A32" s="47" t="s">
        <v>91</v>
      </c>
    </row>
    <row r="33" spans="1:14" ht="13.5" thickTop="1" x14ac:dyDescent="0.2">
      <c r="A33" s="52" t="s">
        <v>56</v>
      </c>
      <c r="B33" s="56">
        <v>1</v>
      </c>
      <c r="C33" s="56">
        <v>1</v>
      </c>
      <c r="D33" s="56">
        <v>4</v>
      </c>
      <c r="E33" s="56">
        <v>3</v>
      </c>
      <c r="F33" s="56">
        <v>4</v>
      </c>
      <c r="G33" s="56">
        <v>2</v>
      </c>
      <c r="H33" s="56">
        <v>5</v>
      </c>
      <c r="I33" s="56">
        <v>3</v>
      </c>
      <c r="J33" s="56">
        <v>2</v>
      </c>
      <c r="K33" s="56">
        <v>5</v>
      </c>
      <c r="L33" s="56">
        <v>2</v>
      </c>
      <c r="M33" s="56">
        <v>0</v>
      </c>
      <c r="N33" s="57">
        <f>SUM(B33:M33)</f>
        <v>32</v>
      </c>
    </row>
    <row r="34" spans="1:14" x14ac:dyDescent="0.2">
      <c r="A34" s="34" t="s">
        <v>4</v>
      </c>
      <c r="B34" s="44">
        <v>3</v>
      </c>
      <c r="C34" s="44">
        <v>4</v>
      </c>
      <c r="D34" s="44">
        <v>3</v>
      </c>
      <c r="E34" s="44">
        <v>5</v>
      </c>
      <c r="F34" s="44">
        <v>6</v>
      </c>
      <c r="G34" s="44">
        <v>5</v>
      </c>
      <c r="H34" s="44">
        <v>4</v>
      </c>
      <c r="I34" s="44">
        <v>1</v>
      </c>
      <c r="J34" s="44">
        <v>5</v>
      </c>
      <c r="K34" s="44">
        <v>5</v>
      </c>
      <c r="L34" s="44">
        <v>2</v>
      </c>
      <c r="M34" s="44">
        <v>1</v>
      </c>
      <c r="N34" s="45">
        <f>SUM(B34:M34)</f>
        <v>44</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0.33</v>
      </c>
      <c r="C36" s="88">
        <v>0.25</v>
      </c>
      <c r="D36" s="88">
        <v>1.33</v>
      </c>
      <c r="E36" s="88">
        <v>0.6</v>
      </c>
      <c r="F36" s="88">
        <v>0.67</v>
      </c>
      <c r="G36" s="88">
        <v>0.4</v>
      </c>
      <c r="H36" s="88">
        <v>1.25</v>
      </c>
      <c r="I36" s="88">
        <v>3</v>
      </c>
      <c r="J36" s="88">
        <v>0.4</v>
      </c>
      <c r="K36" s="88">
        <v>1</v>
      </c>
      <c r="L36" s="88">
        <v>1</v>
      </c>
      <c r="M36" s="88">
        <v>0</v>
      </c>
      <c r="N36" s="89">
        <f>IF(N34=0,N33/1,N33/N34)</f>
        <v>0.72727272727272729</v>
      </c>
    </row>
    <row r="37" spans="1:14" x14ac:dyDescent="0.2">
      <c r="A37" s="48" t="s">
        <v>57</v>
      </c>
      <c r="B37" s="90">
        <v>3</v>
      </c>
      <c r="C37" s="90">
        <v>3</v>
      </c>
      <c r="D37" s="90">
        <v>10</v>
      </c>
      <c r="E37" s="90">
        <v>12</v>
      </c>
      <c r="F37" s="90">
        <v>15</v>
      </c>
      <c r="G37" s="90">
        <v>18</v>
      </c>
      <c r="H37" s="90">
        <v>19</v>
      </c>
      <c r="I37" s="90">
        <v>15</v>
      </c>
      <c r="J37" s="90">
        <v>13</v>
      </c>
      <c r="K37" s="90">
        <v>19</v>
      </c>
      <c r="L37" s="90">
        <v>11</v>
      </c>
      <c r="M37" s="90">
        <v>0</v>
      </c>
      <c r="N37" s="91">
        <f>SUM(B37:M37)</f>
        <v>138</v>
      </c>
    </row>
    <row r="38" spans="1:14" x14ac:dyDescent="0.2">
      <c r="A38" s="34" t="s">
        <v>58</v>
      </c>
      <c r="B38" s="92">
        <v>2</v>
      </c>
      <c r="C38" s="92">
        <v>2</v>
      </c>
      <c r="D38" s="92">
        <v>6</v>
      </c>
      <c r="E38" s="92">
        <v>9</v>
      </c>
      <c r="F38" s="92">
        <v>11</v>
      </c>
      <c r="G38" s="92">
        <v>16</v>
      </c>
      <c r="H38" s="92">
        <v>14</v>
      </c>
      <c r="I38" s="92">
        <v>12</v>
      </c>
      <c r="J38" s="92">
        <v>11</v>
      </c>
      <c r="K38" s="92">
        <v>14</v>
      </c>
      <c r="L38" s="92">
        <v>9</v>
      </c>
      <c r="M38" s="92">
        <v>0</v>
      </c>
      <c r="N38" s="93">
        <f>SUM(B38:M38)</f>
        <v>106</v>
      </c>
    </row>
    <row r="39" spans="1:14" x14ac:dyDescent="0.2">
      <c r="A39" s="48" t="s">
        <v>8</v>
      </c>
      <c r="B39" s="94">
        <v>0.33</v>
      </c>
      <c r="C39" s="94">
        <v>0.33</v>
      </c>
      <c r="D39" s="94">
        <v>0.4</v>
      </c>
      <c r="E39" s="94">
        <v>0.25</v>
      </c>
      <c r="F39" s="94">
        <v>0.27</v>
      </c>
      <c r="G39" s="94">
        <v>0.11</v>
      </c>
      <c r="H39" s="94">
        <v>0.26</v>
      </c>
      <c r="I39" s="94">
        <v>0.2</v>
      </c>
      <c r="J39" s="94">
        <v>0.15</v>
      </c>
      <c r="K39" s="94">
        <v>0.26</v>
      </c>
      <c r="L39" s="94">
        <v>0.18</v>
      </c>
      <c r="M39" s="94">
        <v>0</v>
      </c>
      <c r="N39" s="95">
        <f>N33/N37</f>
        <v>0.2318840579710145</v>
      </c>
    </row>
    <row r="40" spans="1:14" ht="13.5" thickBot="1" x14ac:dyDescent="0.25">
      <c r="A40" s="25" t="s">
        <v>59</v>
      </c>
      <c r="B40" s="86">
        <v>2</v>
      </c>
      <c r="C40" s="86">
        <v>2</v>
      </c>
      <c r="D40" s="86">
        <v>4</v>
      </c>
      <c r="E40" s="86">
        <v>7</v>
      </c>
      <c r="F40" s="86">
        <v>6</v>
      </c>
      <c r="G40" s="86">
        <v>3</v>
      </c>
      <c r="H40" s="86">
        <v>8</v>
      </c>
      <c r="I40" s="86">
        <v>3</v>
      </c>
      <c r="J40" s="86">
        <v>6</v>
      </c>
      <c r="K40" s="86">
        <v>9</v>
      </c>
      <c r="L40" s="86">
        <v>1</v>
      </c>
      <c r="M40" s="86">
        <v>0</v>
      </c>
      <c r="N40" s="87">
        <f>SUM(B40:M40)</f>
        <v>51</v>
      </c>
    </row>
    <row r="41" spans="1:14" ht="16.5" thickTop="1" thickBot="1" x14ac:dyDescent="0.25">
      <c r="A41" s="47" t="s">
        <v>92</v>
      </c>
    </row>
    <row r="42" spans="1:14" ht="13.5" thickTop="1" x14ac:dyDescent="0.2">
      <c r="A42" s="52" t="s">
        <v>78</v>
      </c>
      <c r="B42" s="98">
        <v>0</v>
      </c>
      <c r="C42" s="98">
        <v>0</v>
      </c>
      <c r="D42" s="98">
        <v>0.23</v>
      </c>
      <c r="E42" s="98">
        <v>0.04</v>
      </c>
      <c r="F42" s="98">
        <v>0.62</v>
      </c>
      <c r="G42" s="98">
        <v>0</v>
      </c>
      <c r="H42" s="98">
        <v>0.37</v>
      </c>
      <c r="I42" s="98">
        <v>0.39</v>
      </c>
      <c r="J42" s="98">
        <v>0</v>
      </c>
      <c r="K42" s="98">
        <v>0.32</v>
      </c>
      <c r="L42" s="98">
        <v>0</v>
      </c>
      <c r="M42" s="98">
        <v>0</v>
      </c>
      <c r="N42" s="99">
        <f>N6/N15</f>
        <v>0.28420534950798171</v>
      </c>
    </row>
    <row r="43" spans="1:14" x14ac:dyDescent="0.2">
      <c r="A43" s="103" t="s">
        <v>66</v>
      </c>
      <c r="B43" s="104">
        <v>0</v>
      </c>
      <c r="C43" s="104">
        <v>0</v>
      </c>
      <c r="D43" s="104">
        <v>116.07</v>
      </c>
      <c r="E43" s="104">
        <v>12.38</v>
      </c>
      <c r="F43" s="104">
        <v>236.73</v>
      </c>
      <c r="G43" s="104">
        <v>0</v>
      </c>
      <c r="H43" s="104">
        <v>163.63999999999999</v>
      </c>
      <c r="I43" s="104">
        <v>141.6</v>
      </c>
      <c r="J43" s="104">
        <v>0</v>
      </c>
      <c r="K43" s="104">
        <v>121.47</v>
      </c>
      <c r="L43" s="104">
        <v>0</v>
      </c>
      <c r="M43" s="104">
        <v>0</v>
      </c>
      <c r="N43" s="105">
        <f>N9/N18*100</f>
        <v>110.75614719716675</v>
      </c>
    </row>
    <row r="44" spans="1:14" x14ac:dyDescent="0.2">
      <c r="A44" s="48" t="s">
        <v>62</v>
      </c>
      <c r="B44" s="94">
        <v>0.87</v>
      </c>
      <c r="C44" s="94">
        <v>0.66</v>
      </c>
      <c r="D44" s="94">
        <v>0.22</v>
      </c>
      <c r="E44" s="94">
        <v>0.26</v>
      </c>
      <c r="F44" s="94">
        <v>0.42</v>
      </c>
      <c r="G44" s="94">
        <v>0.34</v>
      </c>
      <c r="H44" s="94">
        <v>0.1</v>
      </c>
      <c r="I44" s="94">
        <v>0.28000000000000003</v>
      </c>
      <c r="J44" s="94">
        <v>0.39</v>
      </c>
      <c r="K44" s="94">
        <v>0.33</v>
      </c>
      <c r="L44" s="94">
        <v>0.13</v>
      </c>
      <c r="M44" s="94">
        <v>0</v>
      </c>
      <c r="N44" s="95">
        <f>N10/N19</f>
        <v>0.30223682047046119</v>
      </c>
    </row>
    <row r="45" spans="1:14" x14ac:dyDescent="0.2">
      <c r="A45" s="34" t="s">
        <v>67</v>
      </c>
      <c r="B45" s="106">
        <v>0</v>
      </c>
      <c r="C45" s="106">
        <v>0</v>
      </c>
      <c r="D45" s="106">
        <v>100</v>
      </c>
      <c r="E45" s="106">
        <v>18</v>
      </c>
      <c r="F45" s="106">
        <v>150</v>
      </c>
      <c r="G45" s="106">
        <v>0</v>
      </c>
      <c r="H45" s="106">
        <v>350</v>
      </c>
      <c r="I45" s="106">
        <v>141</v>
      </c>
      <c r="J45" s="106">
        <v>0</v>
      </c>
      <c r="K45" s="106">
        <v>95</v>
      </c>
      <c r="L45" s="106">
        <v>0</v>
      </c>
      <c r="M45" s="106">
        <v>0</v>
      </c>
      <c r="N45" s="107">
        <f>N12/N21*100</f>
        <v>94.03399263716058</v>
      </c>
    </row>
    <row r="46" spans="1:14" x14ac:dyDescent="0.2">
      <c r="A46" s="48" t="s">
        <v>79</v>
      </c>
      <c r="B46" s="97">
        <v>0</v>
      </c>
      <c r="C46" s="97">
        <v>0</v>
      </c>
      <c r="D46" s="97">
        <v>0.25</v>
      </c>
      <c r="E46" s="97">
        <v>0.33</v>
      </c>
      <c r="F46" s="97">
        <v>0.5</v>
      </c>
      <c r="G46" s="97">
        <v>0</v>
      </c>
      <c r="H46" s="97">
        <v>0.2</v>
      </c>
      <c r="I46" s="97">
        <v>0.33</v>
      </c>
      <c r="J46" s="97">
        <v>0</v>
      </c>
      <c r="K46" s="97">
        <v>0.2</v>
      </c>
      <c r="L46" s="97">
        <v>0</v>
      </c>
      <c r="M46" s="97">
        <v>0</v>
      </c>
      <c r="N46" s="51">
        <f>N24/N33</f>
        <v>0.21875</v>
      </c>
    </row>
    <row r="47" spans="1:14" x14ac:dyDescent="0.2">
      <c r="A47" s="103" t="s">
        <v>68</v>
      </c>
      <c r="B47" s="108">
        <v>0</v>
      </c>
      <c r="C47" s="108">
        <v>0</v>
      </c>
      <c r="D47" s="108">
        <v>75.19</v>
      </c>
      <c r="E47" s="108">
        <v>166.67</v>
      </c>
      <c r="F47" s="108">
        <v>298.51</v>
      </c>
      <c r="G47" s="108">
        <v>0</v>
      </c>
      <c r="H47" s="108">
        <v>80</v>
      </c>
      <c r="I47" s="108">
        <v>33.33</v>
      </c>
      <c r="J47" s="108">
        <v>0</v>
      </c>
      <c r="K47" s="108">
        <v>100</v>
      </c>
      <c r="L47" s="108">
        <v>0</v>
      </c>
      <c r="M47" s="108">
        <v>0</v>
      </c>
      <c r="N47" s="109">
        <f>N27/N36*100</f>
        <v>120.3125</v>
      </c>
    </row>
    <row r="48" spans="1:14" x14ac:dyDescent="0.2">
      <c r="A48" s="48" t="s">
        <v>63</v>
      </c>
      <c r="B48" s="94">
        <v>0.67</v>
      </c>
      <c r="C48" s="94">
        <v>0.33</v>
      </c>
      <c r="D48" s="94">
        <v>0.3</v>
      </c>
      <c r="E48" s="94">
        <v>0.25</v>
      </c>
      <c r="F48" s="94">
        <v>0.33</v>
      </c>
      <c r="G48" s="94">
        <v>0.33</v>
      </c>
      <c r="H48" s="94">
        <v>0.21</v>
      </c>
      <c r="I48" s="94">
        <v>0.13</v>
      </c>
      <c r="J48" s="94">
        <v>0.23</v>
      </c>
      <c r="K48" s="94">
        <v>0.32</v>
      </c>
      <c r="L48" s="94">
        <v>0.09</v>
      </c>
      <c r="M48" s="94">
        <v>0</v>
      </c>
      <c r="N48" s="95">
        <f>N28/N37</f>
        <v>0.2608695652173913</v>
      </c>
    </row>
    <row r="49" spans="1:14" ht="13.5" thickBot="1" x14ac:dyDescent="0.25">
      <c r="A49" s="25" t="s">
        <v>69</v>
      </c>
      <c r="B49" s="110">
        <v>0</v>
      </c>
      <c r="C49" s="110">
        <v>0</v>
      </c>
      <c r="D49" s="110">
        <v>82</v>
      </c>
      <c r="E49" s="110">
        <v>132</v>
      </c>
      <c r="F49" s="110">
        <v>148</v>
      </c>
      <c r="G49" s="110">
        <v>0</v>
      </c>
      <c r="H49" s="110">
        <v>96</v>
      </c>
      <c r="I49" s="110">
        <v>250</v>
      </c>
      <c r="J49" s="110">
        <v>0</v>
      </c>
      <c r="K49" s="110">
        <v>65</v>
      </c>
      <c r="L49" s="110">
        <v>0</v>
      </c>
      <c r="M49" s="110">
        <v>0</v>
      </c>
      <c r="N49" s="111">
        <f>N30/N39*100</f>
        <v>83.854166666666657</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57" sqref="A57"/>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2021</v>
      </c>
      <c r="G4" s="36"/>
      <c r="H4" s="35"/>
      <c r="I4" s="35"/>
      <c r="J4" s="35"/>
    </row>
    <row r="5" spans="1:14" ht="15.75" thickBot="1" x14ac:dyDescent="0.25">
      <c r="A5" s="58" t="s">
        <v>103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26907</v>
      </c>
      <c r="F6" s="56">
        <v>0</v>
      </c>
      <c r="G6" s="56">
        <v>0</v>
      </c>
      <c r="H6" s="56">
        <v>0</v>
      </c>
      <c r="I6" s="56">
        <v>0</v>
      </c>
      <c r="J6" s="56">
        <v>5250</v>
      </c>
      <c r="K6" s="56">
        <v>12155</v>
      </c>
      <c r="L6" s="56">
        <v>0</v>
      </c>
      <c r="M6" s="56">
        <v>0</v>
      </c>
      <c r="N6" s="57">
        <f>SUM(B6:M6)</f>
        <v>44312</v>
      </c>
    </row>
    <row r="7" spans="1:14" x14ac:dyDescent="0.2">
      <c r="A7" s="34" t="s">
        <v>4</v>
      </c>
      <c r="B7" s="44">
        <v>1985</v>
      </c>
      <c r="C7" s="44">
        <v>1783</v>
      </c>
      <c r="D7" s="44">
        <v>2534</v>
      </c>
      <c r="E7" s="44">
        <v>6292</v>
      </c>
      <c r="F7" s="44">
        <v>7348</v>
      </c>
      <c r="G7" s="44">
        <v>6975</v>
      </c>
      <c r="H7" s="44">
        <v>6072</v>
      </c>
      <c r="I7" s="44">
        <v>4172</v>
      </c>
      <c r="J7" s="44">
        <v>3682</v>
      </c>
      <c r="K7" s="44">
        <v>4774</v>
      </c>
      <c r="L7" s="44">
        <v>2295</v>
      </c>
      <c r="M7" s="44">
        <v>297</v>
      </c>
      <c r="N7" s="45">
        <f>SUM(B7:M7)</f>
        <v>48209</v>
      </c>
    </row>
    <row r="8" spans="1:14" x14ac:dyDescent="0.2">
      <c r="A8" s="48" t="s">
        <v>55</v>
      </c>
      <c r="B8" s="60">
        <v>10608</v>
      </c>
      <c r="C8" s="60">
        <v>9532</v>
      </c>
      <c r="D8" s="60">
        <v>14403</v>
      </c>
      <c r="E8" s="60">
        <v>36478</v>
      </c>
      <c r="F8" s="60">
        <v>42597</v>
      </c>
      <c r="G8" s="60">
        <v>43233</v>
      </c>
      <c r="H8" s="60">
        <v>37634</v>
      </c>
      <c r="I8" s="60">
        <v>28880</v>
      </c>
      <c r="J8" s="60">
        <v>25493</v>
      </c>
      <c r="K8" s="60">
        <v>34693</v>
      </c>
      <c r="L8" s="60">
        <v>17175</v>
      </c>
      <c r="M8" s="60">
        <v>2274</v>
      </c>
      <c r="N8" s="59">
        <f>SUM(B8:M8)</f>
        <v>303000</v>
      </c>
    </row>
    <row r="9" spans="1:14" x14ac:dyDescent="0.2">
      <c r="A9" s="34" t="s">
        <v>5</v>
      </c>
      <c r="B9" s="88">
        <v>0</v>
      </c>
      <c r="C9" s="88">
        <v>0</v>
      </c>
      <c r="D9" s="88">
        <v>0</v>
      </c>
      <c r="E9" s="88">
        <v>4.28</v>
      </c>
      <c r="F9" s="88">
        <v>0</v>
      </c>
      <c r="G9" s="88">
        <v>0</v>
      </c>
      <c r="H9" s="88">
        <v>0</v>
      </c>
      <c r="I9" s="88">
        <v>0</v>
      </c>
      <c r="J9" s="88">
        <v>1.43</v>
      </c>
      <c r="K9" s="88">
        <v>2.5499999999999998</v>
      </c>
      <c r="L9" s="88">
        <v>0</v>
      </c>
      <c r="M9" s="88">
        <v>0</v>
      </c>
      <c r="N9" s="89">
        <f>N6/N7</f>
        <v>0.91916447136426804</v>
      </c>
    </row>
    <row r="10" spans="1:14" x14ac:dyDescent="0.2">
      <c r="A10" s="48" t="s">
        <v>6</v>
      </c>
      <c r="B10" s="90">
        <v>0</v>
      </c>
      <c r="C10" s="90">
        <v>4150</v>
      </c>
      <c r="D10" s="90">
        <v>0</v>
      </c>
      <c r="E10" s="90">
        <v>30604</v>
      </c>
      <c r="F10" s="90">
        <v>23750</v>
      </c>
      <c r="G10" s="90">
        <v>15439</v>
      </c>
      <c r="H10" s="90">
        <v>18950</v>
      </c>
      <c r="I10" s="90">
        <v>11100</v>
      </c>
      <c r="J10" s="90">
        <v>16050</v>
      </c>
      <c r="K10" s="90">
        <v>28430</v>
      </c>
      <c r="L10" s="90">
        <v>5504</v>
      </c>
      <c r="M10" s="90">
        <v>0</v>
      </c>
      <c r="N10" s="91">
        <f>SUM(B10:M10)</f>
        <v>153977</v>
      </c>
    </row>
    <row r="11" spans="1:14" x14ac:dyDescent="0.2">
      <c r="A11" s="34" t="s">
        <v>7</v>
      </c>
      <c r="B11" s="92">
        <v>0</v>
      </c>
      <c r="C11" s="92">
        <v>4150</v>
      </c>
      <c r="D11" s="92">
        <v>0</v>
      </c>
      <c r="E11" s="92">
        <v>3697</v>
      </c>
      <c r="F11" s="92">
        <v>23750</v>
      </c>
      <c r="G11" s="92">
        <v>15439</v>
      </c>
      <c r="H11" s="92">
        <v>18950</v>
      </c>
      <c r="I11" s="92">
        <v>11100</v>
      </c>
      <c r="J11" s="92">
        <v>10800</v>
      </c>
      <c r="K11" s="92">
        <v>16275</v>
      </c>
      <c r="L11" s="92">
        <v>5504</v>
      </c>
      <c r="M11" s="92">
        <v>0</v>
      </c>
      <c r="N11" s="93">
        <f>SUM(B11:M11)</f>
        <v>109665</v>
      </c>
    </row>
    <row r="12" spans="1:14" x14ac:dyDescent="0.2">
      <c r="A12" s="48" t="s">
        <v>8</v>
      </c>
      <c r="B12" s="94">
        <v>0</v>
      </c>
      <c r="C12" s="94">
        <v>0</v>
      </c>
      <c r="D12" s="94">
        <v>0</v>
      </c>
      <c r="E12" s="94">
        <v>0.88</v>
      </c>
      <c r="F12" s="94">
        <v>0</v>
      </c>
      <c r="G12" s="94">
        <v>0</v>
      </c>
      <c r="H12" s="94">
        <v>0</v>
      </c>
      <c r="I12" s="94">
        <v>0</v>
      </c>
      <c r="J12" s="94">
        <v>0.33</v>
      </c>
      <c r="K12" s="94">
        <v>0.43</v>
      </c>
      <c r="L12" s="94">
        <v>0</v>
      </c>
      <c r="M12" s="94">
        <v>0</v>
      </c>
      <c r="N12" s="95">
        <f>N6/N10</f>
        <v>0.28778324035407887</v>
      </c>
    </row>
    <row r="13" spans="1:14" ht="13.5" thickBot="1" x14ac:dyDescent="0.25">
      <c r="A13" s="25" t="s">
        <v>9</v>
      </c>
      <c r="B13" s="86">
        <v>0</v>
      </c>
      <c r="C13" s="86">
        <v>0</v>
      </c>
      <c r="D13" s="86">
        <v>0</v>
      </c>
      <c r="E13" s="86">
        <v>0</v>
      </c>
      <c r="F13" s="86">
        <v>13775</v>
      </c>
      <c r="G13" s="86">
        <v>14000</v>
      </c>
      <c r="H13" s="86">
        <v>3440</v>
      </c>
      <c r="I13" s="86">
        <v>1080</v>
      </c>
      <c r="J13" s="86">
        <v>12424</v>
      </c>
      <c r="K13" s="86">
        <v>8535</v>
      </c>
      <c r="L13" s="86">
        <v>17153</v>
      </c>
      <c r="M13" s="86">
        <v>0</v>
      </c>
      <c r="N13" s="87">
        <f>SUM(B13:M13)</f>
        <v>70407</v>
      </c>
    </row>
    <row r="14" spans="1:14" ht="16.5" thickTop="1" thickBot="1" x14ac:dyDescent="0.25">
      <c r="A14" s="47" t="s">
        <v>89</v>
      </c>
    </row>
    <row r="15" spans="1:14" ht="13.5" thickTop="1" x14ac:dyDescent="0.2">
      <c r="A15" s="52" t="s">
        <v>3</v>
      </c>
      <c r="B15" s="56">
        <v>0</v>
      </c>
      <c r="C15" s="56">
        <v>0</v>
      </c>
      <c r="D15" s="56">
        <v>4457</v>
      </c>
      <c r="E15" s="56">
        <v>30252</v>
      </c>
      <c r="F15" s="56">
        <v>0</v>
      </c>
      <c r="G15" s="56">
        <v>3718</v>
      </c>
      <c r="H15" s="56">
        <v>20650</v>
      </c>
      <c r="I15" s="56">
        <v>0</v>
      </c>
      <c r="J15" s="56">
        <v>16058</v>
      </c>
      <c r="K15" s="56">
        <v>35197</v>
      </c>
      <c r="L15" s="56">
        <v>8775</v>
      </c>
      <c r="M15" s="56">
        <v>0</v>
      </c>
      <c r="N15" s="57">
        <f>SUM(B15:M15)</f>
        <v>119107</v>
      </c>
    </row>
    <row r="16" spans="1:14" x14ac:dyDescent="0.2">
      <c r="A16" s="34" t="s">
        <v>4</v>
      </c>
      <c r="B16" s="44">
        <v>8804</v>
      </c>
      <c r="C16" s="44">
        <v>7034</v>
      </c>
      <c r="D16" s="44">
        <v>14458</v>
      </c>
      <c r="E16" s="44">
        <v>19717</v>
      </c>
      <c r="F16" s="44">
        <v>30069</v>
      </c>
      <c r="G16" s="44">
        <v>30282</v>
      </c>
      <c r="H16" s="44">
        <v>30147</v>
      </c>
      <c r="I16" s="44">
        <v>16918</v>
      </c>
      <c r="J16" s="44">
        <v>15609</v>
      </c>
      <c r="K16" s="44">
        <v>19541</v>
      </c>
      <c r="L16" s="44">
        <v>10030</v>
      </c>
      <c r="M16" s="44">
        <v>2201</v>
      </c>
      <c r="N16" s="45">
        <f>SUM(B16:M16)</f>
        <v>204810</v>
      </c>
    </row>
    <row r="17" spans="1:14" x14ac:dyDescent="0.2">
      <c r="A17" s="48" t="s">
        <v>55</v>
      </c>
      <c r="B17" s="60">
        <v>38664</v>
      </c>
      <c r="C17" s="60">
        <v>32732</v>
      </c>
      <c r="D17" s="60">
        <v>67197</v>
      </c>
      <c r="E17" s="60">
        <v>104806</v>
      </c>
      <c r="F17" s="60">
        <v>158857</v>
      </c>
      <c r="G17" s="60">
        <v>160868</v>
      </c>
      <c r="H17" s="60">
        <v>166374</v>
      </c>
      <c r="I17" s="60">
        <v>103105</v>
      </c>
      <c r="J17" s="60">
        <v>97993</v>
      </c>
      <c r="K17" s="60">
        <v>128554</v>
      </c>
      <c r="L17" s="60">
        <v>64176</v>
      </c>
      <c r="M17" s="60">
        <v>14494</v>
      </c>
      <c r="N17" s="59">
        <f>SUM(B17:M17)</f>
        <v>1137820</v>
      </c>
    </row>
    <row r="18" spans="1:14" x14ac:dyDescent="0.2">
      <c r="A18" s="34" t="s">
        <v>5</v>
      </c>
      <c r="B18" s="88">
        <v>0</v>
      </c>
      <c r="C18" s="88">
        <v>0</v>
      </c>
      <c r="D18" s="88">
        <v>0.31</v>
      </c>
      <c r="E18" s="88">
        <v>1.53</v>
      </c>
      <c r="F18" s="88">
        <v>0</v>
      </c>
      <c r="G18" s="88">
        <v>0.12</v>
      </c>
      <c r="H18" s="88">
        <v>0.68</v>
      </c>
      <c r="I18" s="88">
        <v>0</v>
      </c>
      <c r="J18" s="88">
        <v>1.03</v>
      </c>
      <c r="K18" s="88">
        <v>1.8</v>
      </c>
      <c r="L18" s="88">
        <v>0.87</v>
      </c>
      <c r="M18" s="88">
        <v>0</v>
      </c>
      <c r="N18" s="89">
        <f>N15/N16</f>
        <v>0.58154875250231919</v>
      </c>
    </row>
    <row r="19" spans="1:14" x14ac:dyDescent="0.2">
      <c r="A19" s="48" t="s">
        <v>6</v>
      </c>
      <c r="B19" s="90">
        <v>20185</v>
      </c>
      <c r="C19" s="90">
        <v>9305</v>
      </c>
      <c r="D19" s="90">
        <v>25727</v>
      </c>
      <c r="E19" s="90">
        <v>87002</v>
      </c>
      <c r="F19" s="90">
        <v>23750</v>
      </c>
      <c r="G19" s="90">
        <v>93416</v>
      </c>
      <c r="H19" s="90">
        <v>95175</v>
      </c>
      <c r="I19" s="90">
        <v>11100</v>
      </c>
      <c r="J19" s="90">
        <v>91728</v>
      </c>
      <c r="K19" s="90">
        <v>51472</v>
      </c>
      <c r="L19" s="90">
        <v>17289</v>
      </c>
      <c r="M19" s="90">
        <v>0</v>
      </c>
      <c r="N19" s="91">
        <f>SUM(B19:M19)</f>
        <v>526149</v>
      </c>
    </row>
    <row r="20" spans="1:14" x14ac:dyDescent="0.2">
      <c r="A20" s="34" t="s">
        <v>7</v>
      </c>
      <c r="B20" s="92">
        <v>20185</v>
      </c>
      <c r="C20" s="92">
        <v>9305</v>
      </c>
      <c r="D20" s="92">
        <v>21270</v>
      </c>
      <c r="E20" s="92">
        <v>56750</v>
      </c>
      <c r="F20" s="92">
        <v>23750</v>
      </c>
      <c r="G20" s="92">
        <v>89698</v>
      </c>
      <c r="H20" s="92">
        <v>74525</v>
      </c>
      <c r="I20" s="92">
        <v>11100</v>
      </c>
      <c r="J20" s="92">
        <v>75670</v>
      </c>
      <c r="K20" s="92">
        <v>16275</v>
      </c>
      <c r="L20" s="92">
        <v>8514</v>
      </c>
      <c r="M20" s="92">
        <v>0</v>
      </c>
      <c r="N20" s="93">
        <f>SUM(B20:M20)</f>
        <v>407042</v>
      </c>
    </row>
    <row r="21" spans="1:14" x14ac:dyDescent="0.2">
      <c r="A21" s="48" t="s">
        <v>8</v>
      </c>
      <c r="B21" s="94">
        <v>0</v>
      </c>
      <c r="C21" s="94">
        <v>0</v>
      </c>
      <c r="D21" s="94">
        <v>0.17</v>
      </c>
      <c r="E21" s="94">
        <v>0.35</v>
      </c>
      <c r="F21" s="94">
        <v>0</v>
      </c>
      <c r="G21" s="94">
        <v>0.04</v>
      </c>
      <c r="H21" s="94">
        <v>0.22</v>
      </c>
      <c r="I21" s="94">
        <v>0</v>
      </c>
      <c r="J21" s="94">
        <v>0.18</v>
      </c>
      <c r="K21" s="94">
        <v>0.68</v>
      </c>
      <c r="L21" s="94">
        <v>0.51</v>
      </c>
      <c r="M21" s="94">
        <v>0</v>
      </c>
      <c r="N21" s="95">
        <f>N15/N19</f>
        <v>0.2263750382496213</v>
      </c>
    </row>
    <row r="22" spans="1:14" ht="13.5" thickBot="1" x14ac:dyDescent="0.25">
      <c r="A22" s="25" t="s">
        <v>9</v>
      </c>
      <c r="B22" s="86">
        <v>0</v>
      </c>
      <c r="C22" s="86">
        <v>0</v>
      </c>
      <c r="D22" s="86">
        <v>4370</v>
      </c>
      <c r="E22" s="86">
        <v>10538</v>
      </c>
      <c r="F22" s="86">
        <v>29825</v>
      </c>
      <c r="G22" s="86">
        <v>52740</v>
      </c>
      <c r="H22" s="86">
        <v>22691</v>
      </c>
      <c r="I22" s="86">
        <v>1080</v>
      </c>
      <c r="J22" s="86">
        <v>15344</v>
      </c>
      <c r="K22" s="86">
        <v>24859</v>
      </c>
      <c r="L22" s="86">
        <v>18642</v>
      </c>
      <c r="M22" s="86">
        <v>0</v>
      </c>
      <c r="N22" s="87">
        <f>SUM(B22:M22)</f>
        <v>180089</v>
      </c>
    </row>
    <row r="23" spans="1:14" ht="16.5" thickTop="1" thickBot="1" x14ac:dyDescent="0.25">
      <c r="A23" s="47" t="s">
        <v>104</v>
      </c>
      <c r="B23" s="30"/>
      <c r="C23" s="30"/>
      <c r="D23" s="30"/>
      <c r="E23" s="30"/>
      <c r="F23" s="46"/>
      <c r="G23" s="46"/>
    </row>
    <row r="24" spans="1:14" ht="13.5" thickTop="1" x14ac:dyDescent="0.2">
      <c r="A24" s="52" t="s">
        <v>56</v>
      </c>
      <c r="B24" s="56">
        <v>0</v>
      </c>
      <c r="C24" s="56">
        <v>0</v>
      </c>
      <c r="D24" s="56">
        <v>0</v>
      </c>
      <c r="E24" s="56">
        <v>2</v>
      </c>
      <c r="F24" s="56">
        <v>0</v>
      </c>
      <c r="G24" s="56">
        <v>0</v>
      </c>
      <c r="H24" s="56">
        <v>0</v>
      </c>
      <c r="I24" s="56">
        <v>0</v>
      </c>
      <c r="J24" s="56">
        <v>1</v>
      </c>
      <c r="K24" s="56">
        <v>1</v>
      </c>
      <c r="L24" s="56">
        <v>0</v>
      </c>
      <c r="M24" s="56">
        <v>0</v>
      </c>
      <c r="N24" s="57">
        <f>SUM(B24:M24)</f>
        <v>4</v>
      </c>
    </row>
    <row r="25" spans="1:14" x14ac:dyDescent="0.2">
      <c r="A25" s="34" t="s">
        <v>4</v>
      </c>
      <c r="B25" s="44">
        <v>0</v>
      </c>
      <c r="C25" s="44">
        <v>0</v>
      </c>
      <c r="D25" s="44">
        <v>0</v>
      </c>
      <c r="E25" s="44">
        <v>0</v>
      </c>
      <c r="F25" s="44">
        <v>1</v>
      </c>
      <c r="G25" s="44">
        <v>1</v>
      </c>
      <c r="H25" s="44">
        <v>0</v>
      </c>
      <c r="I25" s="44">
        <v>0</v>
      </c>
      <c r="J25" s="44">
        <v>1</v>
      </c>
      <c r="K25" s="44">
        <v>1</v>
      </c>
      <c r="L25" s="44">
        <v>0</v>
      </c>
      <c r="M25" s="44">
        <v>0</v>
      </c>
      <c r="N25" s="45">
        <f>SUM(B25:M25)</f>
        <v>4</v>
      </c>
    </row>
    <row r="26" spans="1:14" x14ac:dyDescent="0.2">
      <c r="A26" s="48" t="s">
        <v>55</v>
      </c>
      <c r="B26" s="60">
        <v>8</v>
      </c>
      <c r="C26" s="60">
        <v>10</v>
      </c>
      <c r="D26" s="60">
        <v>15</v>
      </c>
      <c r="E26" s="60">
        <v>21</v>
      </c>
      <c r="F26" s="60">
        <v>31</v>
      </c>
      <c r="G26" s="60">
        <v>31</v>
      </c>
      <c r="H26" s="60">
        <v>21</v>
      </c>
      <c r="I26" s="60">
        <v>13</v>
      </c>
      <c r="J26" s="60">
        <v>30</v>
      </c>
      <c r="K26" s="60">
        <v>29</v>
      </c>
      <c r="L26" s="60">
        <v>15</v>
      </c>
      <c r="M26" s="60">
        <v>4</v>
      </c>
      <c r="N26" s="59">
        <f>SUM(B26:M26)</f>
        <v>228</v>
      </c>
    </row>
    <row r="27" spans="1:14" x14ac:dyDescent="0.2">
      <c r="A27" s="34" t="s">
        <v>5</v>
      </c>
      <c r="B27" s="88">
        <v>0</v>
      </c>
      <c r="C27" s="88">
        <v>0</v>
      </c>
      <c r="D27" s="88">
        <v>0</v>
      </c>
      <c r="E27" s="88">
        <v>2</v>
      </c>
      <c r="F27" s="88">
        <v>0</v>
      </c>
      <c r="G27" s="88">
        <v>0</v>
      </c>
      <c r="H27" s="88">
        <v>0</v>
      </c>
      <c r="I27" s="88">
        <v>0</v>
      </c>
      <c r="J27" s="88">
        <v>1</v>
      </c>
      <c r="K27" s="88">
        <v>1</v>
      </c>
      <c r="L27" s="88">
        <v>0</v>
      </c>
      <c r="M27" s="88">
        <v>0</v>
      </c>
      <c r="N27" s="89">
        <f>IF(N25=0,N24/1,N24/N25)</f>
        <v>1</v>
      </c>
    </row>
    <row r="28" spans="1:14" x14ac:dyDescent="0.2">
      <c r="A28" s="48" t="s">
        <v>57</v>
      </c>
      <c r="B28" s="90">
        <v>0</v>
      </c>
      <c r="C28" s="90">
        <v>1</v>
      </c>
      <c r="D28" s="90">
        <v>0</v>
      </c>
      <c r="E28" s="90">
        <v>3</v>
      </c>
      <c r="F28" s="90">
        <v>1</v>
      </c>
      <c r="G28" s="90">
        <v>1</v>
      </c>
      <c r="H28" s="90">
        <v>2</v>
      </c>
      <c r="I28" s="90">
        <v>1</v>
      </c>
      <c r="J28" s="90">
        <v>2</v>
      </c>
      <c r="K28" s="90">
        <v>2</v>
      </c>
      <c r="L28" s="90">
        <v>1</v>
      </c>
      <c r="M28" s="90">
        <v>0</v>
      </c>
      <c r="N28" s="91">
        <f>SUM(B28:M28)</f>
        <v>14</v>
      </c>
    </row>
    <row r="29" spans="1:14" x14ac:dyDescent="0.2">
      <c r="A29" s="34" t="s">
        <v>58</v>
      </c>
      <c r="B29" s="92">
        <v>0</v>
      </c>
      <c r="C29" s="92">
        <v>1</v>
      </c>
      <c r="D29" s="92">
        <v>0</v>
      </c>
      <c r="E29" s="92">
        <v>1</v>
      </c>
      <c r="F29" s="92">
        <v>1</v>
      </c>
      <c r="G29" s="92">
        <v>1</v>
      </c>
      <c r="H29" s="92">
        <v>2</v>
      </c>
      <c r="I29" s="92">
        <v>1</v>
      </c>
      <c r="J29" s="92">
        <v>1</v>
      </c>
      <c r="K29" s="92">
        <v>1</v>
      </c>
      <c r="L29" s="92">
        <v>1</v>
      </c>
      <c r="M29" s="92">
        <v>0</v>
      </c>
      <c r="N29" s="93">
        <f>SUM(B29:M29)</f>
        <v>10</v>
      </c>
    </row>
    <row r="30" spans="1:14" x14ac:dyDescent="0.2">
      <c r="A30" s="48" t="s">
        <v>8</v>
      </c>
      <c r="B30" s="94">
        <v>0</v>
      </c>
      <c r="C30" s="94">
        <v>0</v>
      </c>
      <c r="D30" s="94">
        <v>0</v>
      </c>
      <c r="E30" s="94">
        <v>0.67</v>
      </c>
      <c r="F30" s="94">
        <v>0</v>
      </c>
      <c r="G30" s="94">
        <v>0</v>
      </c>
      <c r="H30" s="94">
        <v>0</v>
      </c>
      <c r="I30" s="94">
        <v>0</v>
      </c>
      <c r="J30" s="94">
        <v>0.5</v>
      </c>
      <c r="K30" s="94">
        <v>0.5</v>
      </c>
      <c r="L30" s="94">
        <v>0</v>
      </c>
      <c r="M30" s="94">
        <v>0</v>
      </c>
      <c r="N30" s="95">
        <f>N24/N28</f>
        <v>0.2857142857142857</v>
      </c>
    </row>
    <row r="31" spans="1:14" ht="13.5" thickBot="1" x14ac:dyDescent="0.25">
      <c r="A31" s="25" t="s">
        <v>59</v>
      </c>
      <c r="B31" s="86">
        <v>0</v>
      </c>
      <c r="C31" s="86">
        <v>0</v>
      </c>
      <c r="D31" s="86">
        <v>0</v>
      </c>
      <c r="E31" s="86">
        <v>0</v>
      </c>
      <c r="F31" s="86">
        <v>1</v>
      </c>
      <c r="G31" s="86">
        <v>1</v>
      </c>
      <c r="H31" s="86">
        <v>1</v>
      </c>
      <c r="I31" s="86">
        <v>1</v>
      </c>
      <c r="J31" s="86">
        <v>1</v>
      </c>
      <c r="K31" s="86">
        <v>1</v>
      </c>
      <c r="L31" s="86">
        <v>1</v>
      </c>
      <c r="M31" s="86">
        <v>0</v>
      </c>
      <c r="N31" s="87">
        <f>SUM(B31:M31)</f>
        <v>7</v>
      </c>
    </row>
    <row r="32" spans="1:14" ht="16.5" thickTop="1" thickBot="1" x14ac:dyDescent="0.25">
      <c r="A32" s="47" t="s">
        <v>91</v>
      </c>
    </row>
    <row r="33" spans="1:14" ht="13.5" thickTop="1" x14ac:dyDescent="0.2">
      <c r="A33" s="52" t="s">
        <v>56</v>
      </c>
      <c r="B33" s="56">
        <v>0</v>
      </c>
      <c r="C33" s="56">
        <v>0</v>
      </c>
      <c r="D33" s="56">
        <v>2</v>
      </c>
      <c r="E33" s="56">
        <v>3</v>
      </c>
      <c r="F33" s="56">
        <v>0</v>
      </c>
      <c r="G33" s="56">
        <v>1</v>
      </c>
      <c r="H33" s="56">
        <v>2</v>
      </c>
      <c r="I33" s="56">
        <v>0</v>
      </c>
      <c r="J33" s="56">
        <v>2</v>
      </c>
      <c r="K33" s="56">
        <v>3</v>
      </c>
      <c r="L33" s="56">
        <v>2</v>
      </c>
      <c r="M33" s="56">
        <v>0</v>
      </c>
      <c r="N33" s="57">
        <f>SUM(B33:M33)</f>
        <v>15</v>
      </c>
    </row>
    <row r="34" spans="1:14" x14ac:dyDescent="0.2">
      <c r="A34" s="34" t="s">
        <v>4</v>
      </c>
      <c r="B34" s="44">
        <v>1</v>
      </c>
      <c r="C34" s="44">
        <v>1</v>
      </c>
      <c r="D34" s="44">
        <v>1</v>
      </c>
      <c r="E34" s="44">
        <v>2</v>
      </c>
      <c r="F34" s="44">
        <v>4</v>
      </c>
      <c r="G34" s="44">
        <v>3</v>
      </c>
      <c r="H34" s="44">
        <v>1</v>
      </c>
      <c r="I34" s="44">
        <v>1</v>
      </c>
      <c r="J34" s="44">
        <v>4</v>
      </c>
      <c r="K34" s="44">
        <v>4</v>
      </c>
      <c r="L34" s="44">
        <v>1</v>
      </c>
      <c r="M34" s="44">
        <v>0</v>
      </c>
      <c r="N34" s="45">
        <f>SUM(B34:M34)</f>
        <v>23</v>
      </c>
    </row>
    <row r="35" spans="1:14" x14ac:dyDescent="0.2">
      <c r="A35" s="48" t="s">
        <v>55</v>
      </c>
      <c r="B35" s="60">
        <v>55</v>
      </c>
      <c r="C35" s="60">
        <v>69</v>
      </c>
      <c r="D35" s="60">
        <v>77</v>
      </c>
      <c r="E35" s="60">
        <v>113</v>
      </c>
      <c r="F35" s="60">
        <v>165</v>
      </c>
      <c r="G35" s="60">
        <v>152</v>
      </c>
      <c r="H35" s="60">
        <v>93</v>
      </c>
      <c r="I35" s="60">
        <v>68</v>
      </c>
      <c r="J35" s="60">
        <v>140</v>
      </c>
      <c r="K35" s="60">
        <v>143</v>
      </c>
      <c r="L35" s="60">
        <v>110</v>
      </c>
      <c r="M35" s="60">
        <v>28</v>
      </c>
      <c r="N35" s="59">
        <f>SUM(B35:M35)</f>
        <v>1213</v>
      </c>
    </row>
    <row r="36" spans="1:14" x14ac:dyDescent="0.2">
      <c r="A36" s="34" t="s">
        <v>5</v>
      </c>
      <c r="B36" s="88">
        <v>0</v>
      </c>
      <c r="C36" s="88">
        <v>0</v>
      </c>
      <c r="D36" s="88">
        <v>2</v>
      </c>
      <c r="E36" s="88">
        <v>1.5</v>
      </c>
      <c r="F36" s="88">
        <v>0</v>
      </c>
      <c r="G36" s="88">
        <v>0.33</v>
      </c>
      <c r="H36" s="88">
        <v>2</v>
      </c>
      <c r="I36" s="88">
        <v>0</v>
      </c>
      <c r="J36" s="88">
        <v>0.5</v>
      </c>
      <c r="K36" s="88">
        <v>0.75</v>
      </c>
      <c r="L36" s="88">
        <v>2</v>
      </c>
      <c r="M36" s="88">
        <v>0</v>
      </c>
      <c r="N36" s="89">
        <f>IF(N34=0,N33/1,N33/N34)</f>
        <v>0.65217391304347827</v>
      </c>
    </row>
    <row r="37" spans="1:14" x14ac:dyDescent="0.2">
      <c r="A37" s="48" t="s">
        <v>57</v>
      </c>
      <c r="B37" s="90">
        <v>1</v>
      </c>
      <c r="C37" s="90">
        <v>2</v>
      </c>
      <c r="D37" s="90">
        <v>6</v>
      </c>
      <c r="E37" s="90">
        <v>8</v>
      </c>
      <c r="F37" s="90">
        <v>1</v>
      </c>
      <c r="G37" s="90">
        <v>6</v>
      </c>
      <c r="H37" s="90">
        <v>11</v>
      </c>
      <c r="I37" s="90">
        <v>1</v>
      </c>
      <c r="J37" s="90">
        <v>5</v>
      </c>
      <c r="K37" s="90">
        <v>4</v>
      </c>
      <c r="L37" s="90">
        <v>4</v>
      </c>
      <c r="M37" s="90">
        <v>0</v>
      </c>
      <c r="N37" s="91">
        <f>SUM(B37:M37)</f>
        <v>49</v>
      </c>
    </row>
    <row r="38" spans="1:14" x14ac:dyDescent="0.2">
      <c r="A38" s="34" t="s">
        <v>58</v>
      </c>
      <c r="B38" s="92">
        <v>1</v>
      </c>
      <c r="C38" s="92">
        <v>2</v>
      </c>
      <c r="D38" s="92">
        <v>4</v>
      </c>
      <c r="E38" s="92">
        <v>5</v>
      </c>
      <c r="F38" s="92">
        <v>1</v>
      </c>
      <c r="G38" s="92">
        <v>5</v>
      </c>
      <c r="H38" s="92">
        <v>9</v>
      </c>
      <c r="I38" s="92">
        <v>1</v>
      </c>
      <c r="J38" s="92">
        <v>3</v>
      </c>
      <c r="K38" s="92">
        <v>1</v>
      </c>
      <c r="L38" s="92">
        <v>2</v>
      </c>
      <c r="M38" s="92">
        <v>0</v>
      </c>
      <c r="N38" s="93">
        <f>SUM(B38:M38)</f>
        <v>34</v>
      </c>
    </row>
    <row r="39" spans="1:14" x14ac:dyDescent="0.2">
      <c r="A39" s="48" t="s">
        <v>8</v>
      </c>
      <c r="B39" s="94">
        <v>0</v>
      </c>
      <c r="C39" s="94">
        <v>0</v>
      </c>
      <c r="D39" s="94">
        <v>0.33</v>
      </c>
      <c r="E39" s="94">
        <v>0.38</v>
      </c>
      <c r="F39" s="94">
        <v>0</v>
      </c>
      <c r="G39" s="94">
        <v>0.17</v>
      </c>
      <c r="H39" s="94">
        <v>0.18</v>
      </c>
      <c r="I39" s="94">
        <v>0</v>
      </c>
      <c r="J39" s="94">
        <v>0.4</v>
      </c>
      <c r="K39" s="94">
        <v>0.75</v>
      </c>
      <c r="L39" s="94">
        <v>0.5</v>
      </c>
      <c r="M39" s="94">
        <v>0</v>
      </c>
      <c r="N39" s="95">
        <f>N33/N37</f>
        <v>0.30612244897959184</v>
      </c>
    </row>
    <row r="40" spans="1:14" ht="13.5" thickBot="1" x14ac:dyDescent="0.25">
      <c r="A40" s="25" t="s">
        <v>59</v>
      </c>
      <c r="B40" s="86">
        <v>0</v>
      </c>
      <c r="C40" s="86">
        <v>0</v>
      </c>
      <c r="D40" s="86">
        <v>1</v>
      </c>
      <c r="E40" s="86">
        <v>3</v>
      </c>
      <c r="F40" s="86">
        <v>5</v>
      </c>
      <c r="G40" s="86">
        <v>5</v>
      </c>
      <c r="H40" s="86">
        <v>5</v>
      </c>
      <c r="I40" s="86">
        <v>1</v>
      </c>
      <c r="J40" s="86">
        <v>2</v>
      </c>
      <c r="K40" s="86">
        <v>5</v>
      </c>
      <c r="L40" s="86">
        <v>2</v>
      </c>
      <c r="M40" s="86">
        <v>0</v>
      </c>
      <c r="N40" s="87">
        <f>SUM(B40:M40)</f>
        <v>29</v>
      </c>
    </row>
    <row r="41" spans="1:14" ht="16.5" thickTop="1" thickBot="1" x14ac:dyDescent="0.25">
      <c r="A41" s="47" t="s">
        <v>92</v>
      </c>
    </row>
    <row r="42" spans="1:14" ht="13.5" thickTop="1" x14ac:dyDescent="0.2">
      <c r="A42" s="52" t="s">
        <v>78</v>
      </c>
      <c r="B42" s="98">
        <v>0</v>
      </c>
      <c r="C42" s="98">
        <v>0</v>
      </c>
      <c r="D42" s="98">
        <v>0</v>
      </c>
      <c r="E42" s="98">
        <v>0.89</v>
      </c>
      <c r="F42" s="98">
        <v>0</v>
      </c>
      <c r="G42" s="98">
        <v>0</v>
      </c>
      <c r="H42" s="98">
        <v>0</v>
      </c>
      <c r="I42" s="98">
        <v>0</v>
      </c>
      <c r="J42" s="98">
        <v>0.33</v>
      </c>
      <c r="K42" s="98">
        <v>0.35</v>
      </c>
      <c r="L42" s="98">
        <v>0</v>
      </c>
      <c r="M42" s="98">
        <v>0</v>
      </c>
      <c r="N42" s="99">
        <f>N6/N15</f>
        <v>0.37203522882786066</v>
      </c>
    </row>
    <row r="43" spans="1:14" x14ac:dyDescent="0.2">
      <c r="A43" s="103" t="s">
        <v>66</v>
      </c>
      <c r="B43" s="104">
        <v>0</v>
      </c>
      <c r="C43" s="104">
        <v>0</v>
      </c>
      <c r="D43" s="104">
        <v>0</v>
      </c>
      <c r="E43" s="104">
        <v>279.74</v>
      </c>
      <c r="F43" s="104">
        <v>0</v>
      </c>
      <c r="G43" s="104">
        <v>0</v>
      </c>
      <c r="H43" s="104">
        <v>0</v>
      </c>
      <c r="I43" s="104">
        <v>0</v>
      </c>
      <c r="J43" s="104">
        <v>138.83000000000001</v>
      </c>
      <c r="K43" s="104">
        <v>141.66999999999999</v>
      </c>
      <c r="L43" s="104">
        <v>0</v>
      </c>
      <c r="M43" s="104">
        <v>0</v>
      </c>
      <c r="N43" s="105">
        <f>N9/N18*100</f>
        <v>158.05458569195409</v>
      </c>
    </row>
    <row r="44" spans="1:14" x14ac:dyDescent="0.2">
      <c r="A44" s="48" t="s">
        <v>62</v>
      </c>
      <c r="B44" s="94">
        <v>0</v>
      </c>
      <c r="C44" s="94">
        <v>0.45</v>
      </c>
      <c r="D44" s="94">
        <v>0</v>
      </c>
      <c r="E44" s="94">
        <v>0.35</v>
      </c>
      <c r="F44" s="94">
        <v>1</v>
      </c>
      <c r="G44" s="94">
        <v>0.17</v>
      </c>
      <c r="H44" s="94">
        <v>0.2</v>
      </c>
      <c r="I44" s="94">
        <v>1</v>
      </c>
      <c r="J44" s="94">
        <v>0.17</v>
      </c>
      <c r="K44" s="94">
        <v>0.55000000000000004</v>
      </c>
      <c r="L44" s="94">
        <v>0.32</v>
      </c>
      <c r="M44" s="94">
        <v>0</v>
      </c>
      <c r="N44" s="95">
        <f>N10/N19</f>
        <v>0.29264904048092838</v>
      </c>
    </row>
    <row r="45" spans="1:14" x14ac:dyDescent="0.2">
      <c r="A45" s="34" t="s">
        <v>67</v>
      </c>
      <c r="B45" s="106">
        <v>0</v>
      </c>
      <c r="C45" s="106">
        <v>0</v>
      </c>
      <c r="D45" s="106">
        <v>0</v>
      </c>
      <c r="E45" s="106">
        <v>251</v>
      </c>
      <c r="F45" s="106">
        <v>0</v>
      </c>
      <c r="G45" s="106">
        <v>0</v>
      </c>
      <c r="H45" s="106">
        <v>0</v>
      </c>
      <c r="I45" s="106">
        <v>0</v>
      </c>
      <c r="J45" s="106">
        <v>183</v>
      </c>
      <c r="K45" s="106">
        <v>63</v>
      </c>
      <c r="L45" s="106">
        <v>0</v>
      </c>
      <c r="M45" s="106">
        <v>0</v>
      </c>
      <c r="N45" s="107">
        <f>N12/N21*100</f>
        <v>127.12675504299349</v>
      </c>
    </row>
    <row r="46" spans="1:14" x14ac:dyDescent="0.2">
      <c r="A46" s="48" t="s">
        <v>79</v>
      </c>
      <c r="B46" s="97">
        <v>0</v>
      </c>
      <c r="C46" s="97">
        <v>0</v>
      </c>
      <c r="D46" s="97">
        <v>0</v>
      </c>
      <c r="E46" s="97">
        <v>0.67</v>
      </c>
      <c r="F46" s="97">
        <v>0</v>
      </c>
      <c r="G46" s="97">
        <v>0</v>
      </c>
      <c r="H46" s="97">
        <v>0</v>
      </c>
      <c r="I46" s="97">
        <v>0</v>
      </c>
      <c r="J46" s="97">
        <v>0.5</v>
      </c>
      <c r="K46" s="97">
        <v>0.33</v>
      </c>
      <c r="L46" s="97">
        <v>0</v>
      </c>
      <c r="M46" s="97">
        <v>0</v>
      </c>
      <c r="N46" s="51">
        <f>N24/N33</f>
        <v>0.26666666666666666</v>
      </c>
    </row>
    <row r="47" spans="1:14" x14ac:dyDescent="0.2">
      <c r="A47" s="103" t="s">
        <v>68</v>
      </c>
      <c r="B47" s="108">
        <v>0</v>
      </c>
      <c r="C47" s="108">
        <v>0</v>
      </c>
      <c r="D47" s="108">
        <v>0</v>
      </c>
      <c r="E47" s="108">
        <v>133.33000000000001</v>
      </c>
      <c r="F47" s="108">
        <v>0</v>
      </c>
      <c r="G47" s="108">
        <v>0</v>
      </c>
      <c r="H47" s="108">
        <v>0</v>
      </c>
      <c r="I47" s="108">
        <v>0</v>
      </c>
      <c r="J47" s="108">
        <v>200</v>
      </c>
      <c r="K47" s="108">
        <v>133.33000000000001</v>
      </c>
      <c r="L47" s="108">
        <v>0</v>
      </c>
      <c r="M47" s="108">
        <v>0</v>
      </c>
      <c r="N47" s="109">
        <f>N27/N36*100</f>
        <v>153.33333333333331</v>
      </c>
    </row>
    <row r="48" spans="1:14" x14ac:dyDescent="0.2">
      <c r="A48" s="48" t="s">
        <v>63</v>
      </c>
      <c r="B48" s="94">
        <v>0</v>
      </c>
      <c r="C48" s="94">
        <v>0.5</v>
      </c>
      <c r="D48" s="94">
        <v>0</v>
      </c>
      <c r="E48" s="94">
        <v>0.38</v>
      </c>
      <c r="F48" s="94">
        <v>1</v>
      </c>
      <c r="G48" s="94">
        <v>0.17</v>
      </c>
      <c r="H48" s="94">
        <v>0.18</v>
      </c>
      <c r="I48" s="94">
        <v>1</v>
      </c>
      <c r="J48" s="94">
        <v>0.4</v>
      </c>
      <c r="K48" s="94">
        <v>0.5</v>
      </c>
      <c r="L48" s="94">
        <v>0.25</v>
      </c>
      <c r="M48" s="94">
        <v>0</v>
      </c>
      <c r="N48" s="95">
        <f>N28/N37</f>
        <v>0.2857142857142857</v>
      </c>
    </row>
    <row r="49" spans="1:14" ht="13.5" thickBot="1" x14ac:dyDescent="0.25">
      <c r="A49" s="25" t="s">
        <v>69</v>
      </c>
      <c r="B49" s="110">
        <v>0</v>
      </c>
      <c r="C49" s="110">
        <v>0</v>
      </c>
      <c r="D49" s="110">
        <v>0</v>
      </c>
      <c r="E49" s="110">
        <v>176</v>
      </c>
      <c r="F49" s="110">
        <v>0</v>
      </c>
      <c r="G49" s="110">
        <v>0</v>
      </c>
      <c r="H49" s="110">
        <v>0</v>
      </c>
      <c r="I49" s="110">
        <v>0</v>
      </c>
      <c r="J49" s="110">
        <v>125</v>
      </c>
      <c r="K49" s="110">
        <v>67</v>
      </c>
      <c r="L49" s="110">
        <v>0</v>
      </c>
      <c r="M49" s="110">
        <v>0</v>
      </c>
      <c r="N49" s="111">
        <f>N30/N39*100</f>
        <v>93.333333333333329</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TAP Report (1)</vt:lpstr>
      <vt:lpstr>Table of Contents (2)</vt:lpstr>
      <vt:lpstr>8 Year Peer Set (3)</vt:lpstr>
      <vt:lpstr>2016 Peer Set (4)</vt:lpstr>
      <vt:lpstr>2017 Peer Set (5)</vt:lpstr>
      <vt:lpstr>2018 Peer Set (6)</vt:lpstr>
      <vt:lpstr>2019 Peer Set (7)</vt:lpstr>
      <vt:lpstr>2020 Peer Set (8)</vt:lpstr>
      <vt:lpstr>2021 Peer Set (9)</vt:lpstr>
      <vt:lpstr>2022 Peer Set (10)</vt:lpstr>
      <vt:lpstr>2023 Peer Set (11)</vt:lpstr>
      <vt:lpstr>Glossary (12)</vt:lpstr>
      <vt:lpstr>'2016 Peer Set (4)'!Print_Area</vt:lpstr>
      <vt:lpstr>'2017 Peer Set (5)'!Print_Area</vt:lpstr>
      <vt:lpstr>'2018 Peer Set (6)'!Print_Area</vt:lpstr>
      <vt:lpstr>'2019 Peer Set (7)'!Print_Area</vt:lpstr>
      <vt:lpstr>'2020 Peer Set (8)'!Print_Area</vt:lpstr>
      <vt:lpstr>'2021 Peer Set (9)'!Print_Area</vt:lpstr>
      <vt:lpstr>'2022 Peer Set (10)'!Print_Area</vt:lpstr>
      <vt:lpstr>'2023 Peer Set (11)'!Print_Area</vt:lpstr>
      <vt:lpstr>'8 Year Peer Set (3)'!Print_Area</vt:lpstr>
      <vt:lpstr>'Glossary (12)'!Print_Area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2013-02-26T01:25:45Z</cp:lastPrinted>
  <dcterms:created xsi:type="dcterms:W3CDTF">2007-01-28T12:16:57Z</dcterms:created>
  <dcterms:modified xsi:type="dcterms:W3CDTF">2016-03-16T19:50:15Z</dcterms:modified>
</cp:coreProperties>
</file>